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6260" windowHeight="5832"/>
  </bookViews>
  <sheets>
    <sheet name="21 по 7 за 150" sheetId="10" r:id="rId1"/>
  </sheets>
  <calcPr calcId="125725"/>
</workbook>
</file>

<file path=xl/calcChain.xml><?xml version="1.0" encoding="utf-8"?>
<calcChain xmlns="http://schemas.openxmlformats.org/spreadsheetml/2006/main">
  <c r="B5" i="10"/>
  <c r="F39"/>
  <c r="AI34"/>
  <c r="AH34"/>
  <c r="AG34"/>
  <c r="AF34"/>
  <c r="AE34"/>
  <c r="AD34"/>
  <c r="AC34"/>
  <c r="AB34"/>
  <c r="AA34"/>
  <c r="W34"/>
  <c r="V34"/>
  <c r="U34"/>
  <c r="T34"/>
  <c r="S34"/>
  <c r="R34"/>
  <c r="Q34"/>
  <c r="P34"/>
  <c r="O34"/>
  <c r="K34"/>
  <c r="J34"/>
  <c r="I34"/>
  <c r="H34"/>
  <c r="G34"/>
  <c r="F34"/>
  <c r="E34"/>
  <c r="D34"/>
  <c r="C33"/>
  <c r="AI32"/>
  <c r="AH32"/>
  <c r="AG32"/>
  <c r="AF32"/>
  <c r="AE32"/>
  <c r="AD32"/>
  <c r="AC32"/>
  <c r="AB32"/>
  <c r="AA32"/>
  <c r="W32"/>
  <c r="V32"/>
  <c r="U32"/>
  <c r="T32"/>
  <c r="S32"/>
  <c r="R32"/>
  <c r="Q32"/>
  <c r="P32"/>
  <c r="O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W31"/>
  <c r="V31"/>
  <c r="U31"/>
  <c r="T31"/>
  <c r="S31"/>
  <c r="R31"/>
  <c r="Q31"/>
  <c r="P31"/>
  <c r="O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W30"/>
  <c r="V30"/>
  <c r="U30"/>
  <c r="T30"/>
  <c r="S30"/>
  <c r="R30"/>
  <c r="Q30"/>
  <c r="P30"/>
  <c r="O30"/>
  <c r="K30"/>
  <c r="J30"/>
  <c r="I30"/>
  <c r="H30"/>
  <c r="G30"/>
  <c r="F30"/>
  <c r="E30"/>
  <c r="D30"/>
  <c r="AH29"/>
  <c r="AF29"/>
  <c r="AD29"/>
  <c r="AB29"/>
  <c r="W29"/>
  <c r="U29"/>
  <c r="S29"/>
  <c r="Q29"/>
  <c r="O29"/>
  <c r="J29"/>
  <c r="H29"/>
  <c r="F29"/>
  <c r="D29"/>
  <c r="C29"/>
  <c r="C28"/>
  <c r="AI27"/>
  <c r="AH27"/>
  <c r="AG27"/>
  <c r="AF27"/>
  <c r="AE27"/>
  <c r="AD27"/>
  <c r="AC27"/>
  <c r="AB27"/>
  <c r="AA27"/>
  <c r="W27"/>
  <c r="V27"/>
  <c r="U27"/>
  <c r="T27"/>
  <c r="S27"/>
  <c r="R27"/>
  <c r="Q27"/>
  <c r="P27"/>
  <c r="O27"/>
  <c r="K27"/>
  <c r="J27"/>
  <c r="I27"/>
  <c r="H27"/>
  <c r="G27"/>
  <c r="F27"/>
  <c r="E27"/>
  <c r="D27"/>
  <c r="C27"/>
  <c r="C26"/>
  <c r="AI19"/>
  <c r="AI28" s="1"/>
  <c r="AH19"/>
  <c r="AH28" s="1"/>
  <c r="AG19"/>
  <c r="AG28" s="1"/>
  <c r="AF19"/>
  <c r="AF28" s="1"/>
  <c r="AE19"/>
  <c r="AE28" s="1"/>
  <c r="AD19"/>
  <c r="AD28" s="1"/>
  <c r="AC19"/>
  <c r="AC28" s="1"/>
  <c r="AB19"/>
  <c r="AB28" s="1"/>
  <c r="AA19"/>
  <c r="AA28" s="1"/>
  <c r="W19"/>
  <c r="W28" s="1"/>
  <c r="V19"/>
  <c r="V28" s="1"/>
  <c r="U19"/>
  <c r="U28" s="1"/>
  <c r="T19"/>
  <c r="T28" s="1"/>
  <c r="S19"/>
  <c r="S28" s="1"/>
  <c r="R19"/>
  <c r="R28" s="1"/>
  <c r="Q19"/>
  <c r="Q28" s="1"/>
  <c r="P19"/>
  <c r="P28" s="1"/>
  <c r="O19"/>
  <c r="O28" s="1"/>
  <c r="K19"/>
  <c r="K28" s="1"/>
  <c r="J19"/>
  <c r="J28" s="1"/>
  <c r="I19"/>
  <c r="I28" s="1"/>
  <c r="H19"/>
  <c r="H28" s="1"/>
  <c r="G19"/>
  <c r="G28" s="1"/>
  <c r="F19"/>
  <c r="F28" s="1"/>
  <c r="E19"/>
  <c r="E28" s="1"/>
  <c r="D19"/>
  <c r="D28" s="1"/>
  <c r="AI17"/>
  <c r="AH17"/>
  <c r="AG17"/>
  <c r="AF17"/>
  <c r="AE17"/>
  <c r="AD17"/>
  <c r="AC17"/>
  <c r="AB17"/>
  <c r="AA17"/>
  <c r="W17"/>
  <c r="V17"/>
  <c r="U17"/>
  <c r="T17"/>
  <c r="S17"/>
  <c r="R17"/>
  <c r="Q17"/>
  <c r="P17"/>
  <c r="O17"/>
  <c r="K17"/>
  <c r="I17"/>
  <c r="G17"/>
  <c r="E17"/>
  <c r="C17"/>
  <c r="K16"/>
  <c r="J16"/>
  <c r="J24" s="1"/>
  <c r="I16"/>
  <c r="H16"/>
  <c r="H17" s="1"/>
  <c r="G16"/>
  <c r="F16"/>
  <c r="F24" s="1"/>
  <c r="E16"/>
  <c r="D16"/>
  <c r="D17" s="1"/>
  <c r="C16"/>
  <c r="C24" s="1"/>
  <c r="C23" s="1"/>
  <c r="AI14"/>
  <c r="AG14"/>
  <c r="AE14"/>
  <c r="AC14"/>
  <c r="AA14"/>
  <c r="V14"/>
  <c r="T14"/>
  <c r="R14"/>
  <c r="P14"/>
  <c r="K14"/>
  <c r="I14"/>
  <c r="G14"/>
  <c r="E14"/>
  <c r="C14"/>
  <c r="AI13"/>
  <c r="AH13"/>
  <c r="AH24" s="1"/>
  <c r="AG13"/>
  <c r="AF13"/>
  <c r="AF24" s="1"/>
  <c r="AE13"/>
  <c r="AD13"/>
  <c r="AD24" s="1"/>
  <c r="AC13"/>
  <c r="AB13"/>
  <c r="AB24" s="1"/>
  <c r="AA13"/>
  <c r="W13"/>
  <c r="W24" s="1"/>
  <c r="V13"/>
  <c r="U13"/>
  <c r="U26" s="1"/>
  <c r="T13"/>
  <c r="S13"/>
  <c r="S24" s="1"/>
  <c r="R13"/>
  <c r="Q13"/>
  <c r="Q24" s="1"/>
  <c r="P13"/>
  <c r="O13"/>
  <c r="O24" s="1"/>
  <c r="K13"/>
  <c r="J13"/>
  <c r="J26" s="1"/>
  <c r="I13"/>
  <c r="H13"/>
  <c r="H26" s="1"/>
  <c r="G13"/>
  <c r="F13"/>
  <c r="F26" s="1"/>
  <c r="E13"/>
  <c r="D13"/>
  <c r="D26" s="1"/>
  <c r="C13"/>
  <c r="C11"/>
  <c r="N5"/>
  <c r="Z5"/>
  <c r="B3"/>
  <c r="B46" s="1"/>
  <c r="F23" l="1"/>
  <c r="J23"/>
  <c r="E20"/>
  <c r="I20"/>
  <c r="P20"/>
  <c r="R20"/>
  <c r="V20"/>
  <c r="AA20"/>
  <c r="AE20"/>
  <c r="AG20"/>
  <c r="D24"/>
  <c r="D23" s="1"/>
  <c r="H24"/>
  <c r="H23" s="1"/>
  <c r="U24"/>
  <c r="U23" s="1"/>
  <c r="D14"/>
  <c r="F14"/>
  <c r="H14"/>
  <c r="J14"/>
  <c r="O14"/>
  <c r="Q14"/>
  <c r="S14"/>
  <c r="U14"/>
  <c r="W14"/>
  <c r="AB14"/>
  <c r="AD14"/>
  <c r="AF14"/>
  <c r="AH14"/>
  <c r="F17"/>
  <c r="J17"/>
  <c r="D20"/>
  <c r="D33" s="1"/>
  <c r="F20"/>
  <c r="F33" s="1"/>
  <c r="H20"/>
  <c r="H33" s="1"/>
  <c r="J20"/>
  <c r="J33" s="1"/>
  <c r="O20"/>
  <c r="O33" s="1"/>
  <c r="Q20"/>
  <c r="Q33" s="1"/>
  <c r="S20"/>
  <c r="S33" s="1"/>
  <c r="U20"/>
  <c r="U33" s="1"/>
  <c r="W20"/>
  <c r="W33" s="1"/>
  <c r="AB20"/>
  <c r="AB33" s="1"/>
  <c r="AD20"/>
  <c r="AD33" s="1"/>
  <c r="AF20"/>
  <c r="AF33" s="1"/>
  <c r="AH20"/>
  <c r="AH33" s="1"/>
  <c r="E24"/>
  <c r="G24"/>
  <c r="I24"/>
  <c r="K24"/>
  <c r="P24"/>
  <c r="R24"/>
  <c r="T24"/>
  <c r="V24"/>
  <c r="AA24"/>
  <c r="AC24"/>
  <c r="AE24"/>
  <c r="AG24"/>
  <c r="AI24"/>
  <c r="O26"/>
  <c r="O23" s="1"/>
  <c r="Q26"/>
  <c r="Q23" s="1"/>
  <c r="S26"/>
  <c r="S23" s="1"/>
  <c r="W26"/>
  <c r="W23" s="1"/>
  <c r="AB26"/>
  <c r="AB23" s="1"/>
  <c r="AD26"/>
  <c r="AD23" s="1"/>
  <c r="AF26"/>
  <c r="AF23" s="1"/>
  <c r="AH26"/>
  <c r="AH23" s="1"/>
  <c r="E29"/>
  <c r="G29"/>
  <c r="I29"/>
  <c r="K29"/>
  <c r="P29"/>
  <c r="R29"/>
  <c r="T29"/>
  <c r="V29"/>
  <c r="AA29"/>
  <c r="AC29"/>
  <c r="AE29"/>
  <c r="AG29"/>
  <c r="AI29"/>
  <c r="C35"/>
  <c r="C22" s="1"/>
  <c r="C41" s="1"/>
  <c r="C46" s="1"/>
  <c r="G20"/>
  <c r="K20"/>
  <c r="T20"/>
  <c r="AC20"/>
  <c r="AI20"/>
  <c r="E26"/>
  <c r="G26"/>
  <c r="I26"/>
  <c r="K26"/>
  <c r="P26"/>
  <c r="R26"/>
  <c r="T26"/>
  <c r="V26"/>
  <c r="AA26"/>
  <c r="AC26"/>
  <c r="AE26"/>
  <c r="AG26"/>
  <c r="AI26"/>
  <c r="AC33" l="1"/>
  <c r="AC11"/>
  <c r="K33"/>
  <c r="K11"/>
  <c r="AG33"/>
  <c r="AG11"/>
  <c r="AA33"/>
  <c r="AA11"/>
  <c r="R33"/>
  <c r="R11"/>
  <c r="I33"/>
  <c r="I11"/>
  <c r="AI23"/>
  <c r="AE23"/>
  <c r="AA23"/>
  <c r="T23"/>
  <c r="P23"/>
  <c r="I23"/>
  <c r="E23"/>
  <c r="AH11"/>
  <c r="AD11"/>
  <c r="W11"/>
  <c r="S11"/>
  <c r="O11"/>
  <c r="H11"/>
  <c r="D11"/>
  <c r="AI33"/>
  <c r="AI11"/>
  <c r="T33"/>
  <c r="T11"/>
  <c r="G33"/>
  <c r="G11"/>
  <c r="AE33"/>
  <c r="AE11"/>
  <c r="V33"/>
  <c r="V11"/>
  <c r="P33"/>
  <c r="P11"/>
  <c r="E33"/>
  <c r="E11"/>
  <c r="AG23"/>
  <c r="AC23"/>
  <c r="V23"/>
  <c r="R23"/>
  <c r="K23"/>
  <c r="G23"/>
  <c r="AF11"/>
  <c r="AB11"/>
  <c r="U11"/>
  <c r="Q11"/>
  <c r="J11"/>
  <c r="F11"/>
  <c r="J35" l="1"/>
  <c r="J22" s="1"/>
  <c r="J41" s="1"/>
  <c r="AF35"/>
  <c r="AF22" s="1"/>
  <c r="AF41" s="1"/>
  <c r="H35"/>
  <c r="H22" s="1"/>
  <c r="H41" s="1"/>
  <c r="F35"/>
  <c r="F22" s="1"/>
  <c r="F41" s="1"/>
  <c r="Q35"/>
  <c r="Q22" s="1"/>
  <c r="Q41" s="1"/>
  <c r="AB35"/>
  <c r="AB22" s="1"/>
  <c r="AB41" s="1"/>
  <c r="E35"/>
  <c r="P35"/>
  <c r="V35"/>
  <c r="V22" s="1"/>
  <c r="V41" s="1"/>
  <c r="AE35"/>
  <c r="G35"/>
  <c r="G22" s="1"/>
  <c r="G41" s="1"/>
  <c r="T35"/>
  <c r="T22" s="1"/>
  <c r="T41" s="1"/>
  <c r="AI35"/>
  <c r="D35"/>
  <c r="D22" s="1"/>
  <c r="D41" s="1"/>
  <c r="D46" s="1"/>
  <c r="E46" s="1"/>
  <c r="F46" s="1"/>
  <c r="G46" s="1"/>
  <c r="H46" s="1"/>
  <c r="I46" s="1"/>
  <c r="J46" s="1"/>
  <c r="K46" s="1"/>
  <c r="N46" s="1"/>
  <c r="O46" s="1"/>
  <c r="O35"/>
  <c r="O22" s="1"/>
  <c r="O41" s="1"/>
  <c r="W35"/>
  <c r="W22" s="1"/>
  <c r="W41" s="1"/>
  <c r="AH35"/>
  <c r="AH22" s="1"/>
  <c r="AH41" s="1"/>
  <c r="I35"/>
  <c r="R35"/>
  <c r="AA35"/>
  <c r="AG35"/>
  <c r="K35"/>
  <c r="K22" s="1"/>
  <c r="K41" s="1"/>
  <c r="AC35"/>
  <c r="AC22" s="1"/>
  <c r="AC41" s="1"/>
  <c r="AG22"/>
  <c r="AG41" s="1"/>
  <c r="R22"/>
  <c r="R41" s="1"/>
  <c r="I22"/>
  <c r="I41" s="1"/>
  <c r="AE22"/>
  <c r="AE41" s="1"/>
  <c r="U35"/>
  <c r="U22" s="1"/>
  <c r="U41" s="1"/>
  <c r="S35"/>
  <c r="S22" s="1"/>
  <c r="S41" s="1"/>
  <c r="AD35"/>
  <c r="AD22" s="1"/>
  <c r="AD41" s="1"/>
  <c r="E22"/>
  <c r="E41" s="1"/>
  <c r="P22"/>
  <c r="P41" s="1"/>
  <c r="AA22"/>
  <c r="AA41" s="1"/>
  <c r="AI22"/>
  <c r="AI41" s="1"/>
  <c r="P46" l="1"/>
  <c r="Q46" s="1"/>
  <c r="R46" s="1"/>
  <c r="S46" s="1"/>
  <c r="T46" s="1"/>
  <c r="U46" s="1"/>
  <c r="V46" s="1"/>
  <c r="W46" s="1"/>
  <c r="Z46" s="1"/>
  <c r="AA46" s="1"/>
  <c r="AB46" s="1"/>
  <c r="AC46" s="1"/>
  <c r="AD46" s="1"/>
  <c r="AE46" s="1"/>
  <c r="AF46" s="1"/>
  <c r="AG46" s="1"/>
  <c r="AH46" s="1"/>
  <c r="AI46" s="1"/>
</calcChain>
</file>

<file path=xl/comments1.xml><?xml version="1.0" encoding="utf-8"?>
<comments xmlns="http://schemas.openxmlformats.org/spreadsheetml/2006/main">
  <authors>
    <author>км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>Пикколо: 1 группа 3-5 лет в саду 30 детей, 2 группа 5-6 лет в саду 30 детей. Итого 2 занятия за 1 посещение сада 60 детей. Бонус за 1 ребенка 300 рублей. Сад получает 10% от всей суммы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Пикколо: Фиксированное вознаграждение за 1 занятие</t>
        </r>
      </text>
    </comment>
  </commentList>
</comments>
</file>

<file path=xl/sharedStrings.xml><?xml version="1.0" encoding="utf-8"?>
<sst xmlns="http://schemas.openxmlformats.org/spreadsheetml/2006/main" count="76" uniqueCount="54">
  <si>
    <t>Паушальный взнос</t>
  </si>
  <si>
    <t>Полиграфия</t>
  </si>
  <si>
    <t>Данные вносить только в зеленые поля, исключение: если сумма расходов ежемесячно меняется</t>
  </si>
  <si>
    <t>Единовременные инвестиции (руб.):</t>
  </si>
  <si>
    <t>Выручка, руб./мес.</t>
  </si>
  <si>
    <t>Затраты, руб./мес.</t>
  </si>
  <si>
    <t>Фонд оплаты труда, в т.ч.</t>
  </si>
  <si>
    <t>Чистая прибыль за месяц</t>
  </si>
  <si>
    <t>Окупаемость:</t>
  </si>
  <si>
    <t>Прибыль нарастающим итогом, руб.</t>
  </si>
  <si>
    <t>Затраты на рекламу на старте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</si>
  <si>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</si>
  <si>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</si>
  <si>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</si>
  <si>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</si>
  <si>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</si>
  <si>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</si>
  <si>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</si>
  <si>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</si>
  <si>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</si>
  <si>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</si>
  <si>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</si>
  <si>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</si>
  <si>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Регистрация ИП</t>
  </si>
  <si>
    <t>Техника</t>
  </si>
  <si>
    <t>Количество занятий на площадках</t>
  </si>
  <si>
    <t>Количество занятий в садиках</t>
  </si>
  <si>
    <t>Количество занятий в центрах</t>
  </si>
  <si>
    <t>Продажа абонементов</t>
  </si>
  <si>
    <t>Количество садиков</t>
  </si>
  <si>
    <t>Количество цетров</t>
  </si>
  <si>
    <t>Средняя выручка за занятия в садике</t>
  </si>
  <si>
    <t>Средняя выручка за занятия в центре</t>
  </si>
  <si>
    <t>Количество площадок</t>
  </si>
  <si>
    <t>Количество приглашенных музыкантов на занятия,</t>
  </si>
  <si>
    <t>Аренда площадки</t>
  </si>
  <si>
    <t>Роялти</t>
  </si>
  <si>
    <t>Телефония</t>
  </si>
  <si>
    <t>Эквайринг, комиссия банка</t>
  </si>
  <si>
    <t>Рекламное продвижение</t>
  </si>
  <si>
    <t>Налог УСН 6%</t>
  </si>
  <si>
    <t>Заработная плата лектора за 1 занятие руб.</t>
  </si>
  <si>
    <t>Заработная плата администратора, руб.за работу на площадках</t>
  </si>
  <si>
    <t xml:space="preserve">Заработная плата музыканта за 1 занятие, руб. </t>
  </si>
  <si>
    <t>Заработная плата бухгалтерия, мес.</t>
  </si>
  <si>
    <t>Средняя выручка за занятия на площадках</t>
  </si>
  <si>
    <t>3% от занятий на площадках</t>
  </si>
  <si>
    <t>Месяцы работы</t>
  </si>
  <si>
    <t>Взносы в пенсионный фонд</t>
  </si>
  <si>
    <t>1-й месяц лектор на площадке не работает</t>
  </si>
  <si>
    <t>со 2-го года</t>
  </si>
  <si>
    <t>Сценарии 7</t>
  </si>
  <si>
    <t>Пакет 21/7 сценариев за 3 года</t>
  </si>
  <si>
    <t>Затраты на обучение персонала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</si>
</sst>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3F42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2" fillId="0" borderId="1" xfId="1" applyFont="1" applyBorder="1" applyAlignment="1">
      <alignment wrapText="1"/>
    </xf>
    <xf numFmtId="164" fontId="5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164" fontId="3" fillId="4" borderId="1" xfId="1" applyNumberFormat="1" applyFont="1" applyFill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3" fillId="3" borderId="0" xfId="1" applyFont="1" applyFill="1" applyBorder="1" applyAlignment="1">
      <alignment horizontal="center" wrapText="1"/>
    </xf>
    <xf numFmtId="0" fontId="3" fillId="3" borderId="0" xfId="1" applyFont="1" applyFill="1"/>
    <xf numFmtId="0" fontId="6" fillId="0" borderId="0" xfId="0" applyFont="1"/>
    <xf numFmtId="0" fontId="2" fillId="3" borderId="0" xfId="1" applyFont="1" applyFill="1"/>
    <xf numFmtId="0" fontId="2" fillId="0" borderId="0" xfId="1" applyFont="1"/>
    <xf numFmtId="164" fontId="3" fillId="3" borderId="1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0" fontId="6" fillId="3" borderId="0" xfId="0" applyFont="1" applyFill="1"/>
    <xf numFmtId="0" fontId="2" fillId="0" borderId="1" xfId="1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164" fontId="5" fillId="0" borderId="0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wrapText="1"/>
    </xf>
    <xf numFmtId="164" fontId="7" fillId="7" borderId="1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5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9" fontId="2" fillId="5" borderId="1" xfId="1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" fontId="2" fillId="5" borderId="1" xfId="1" applyNumberFormat="1" applyFont="1" applyFill="1" applyBorder="1" applyAlignment="1">
      <alignment horizontal="center" vertical="center"/>
    </xf>
    <xf numFmtId="9" fontId="2" fillId="5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5" borderId="0" xfId="1" applyFont="1" applyFill="1" applyAlignment="1">
      <alignment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>
      <alignment horizontal="center" vertical="center"/>
    </xf>
    <xf numFmtId="164" fontId="2" fillId="6" borderId="7" xfId="1" applyNumberFormat="1" applyFont="1" applyFill="1" applyBorder="1" applyAlignment="1">
      <alignment horizontal="center" vertical="center"/>
    </xf>
    <xf numFmtId="164" fontId="2" fillId="6" borderId="3" xfId="1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73F42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56"/>
  <sheetViews>
    <sheetView tabSelected="1" zoomScale="73" zoomScaleNormal="73" workbookViewId="0">
      <selection activeCell="B1" sqref="B1"/>
    </sheetView>
  </sheetViews>
  <sheetFormatPr defaultRowHeight="11.4"/>
  <cols>
    <col min="1" max="1" width="33.88671875" style="13" customWidth="1"/>
    <col min="2" max="2" width="19.21875" style="42" customWidth="1"/>
    <col min="3" max="3" width="14.44140625" style="13" customWidth="1"/>
    <col min="4" max="4" width="10.77734375" style="13" customWidth="1"/>
    <col min="5" max="5" width="9.6640625" style="13" customWidth="1"/>
    <col min="6" max="8" width="8.88671875" style="13"/>
    <col min="9" max="9" width="11.109375" style="13" customWidth="1"/>
    <col min="10" max="10" width="10.77734375" style="13" customWidth="1"/>
    <col min="11" max="12" width="10" style="13" customWidth="1"/>
    <col min="13" max="13" width="10.88671875" style="13" customWidth="1"/>
    <col min="14" max="14" width="10" style="13" customWidth="1"/>
    <col min="15" max="15" width="10.77734375" style="13" customWidth="1"/>
    <col min="16" max="18" width="9.21875" style="13" bestFit="1" customWidth="1"/>
    <col min="19" max="20" width="10.21875" style="13" customWidth="1"/>
    <col min="21" max="21" width="11.33203125" style="13" customWidth="1"/>
    <col min="22" max="22" width="9.21875" style="13" customWidth="1"/>
    <col min="23" max="23" width="9.77734375" style="13" customWidth="1"/>
    <col min="24" max="24" width="10.21875" style="13" customWidth="1"/>
    <col min="25" max="25" width="11.109375" style="13" customWidth="1"/>
    <col min="26" max="26" width="10.88671875" style="13" customWidth="1"/>
    <col min="27" max="27" width="8.88671875" style="13" customWidth="1"/>
    <col min="28" max="16384" width="8.88671875" style="13"/>
  </cols>
  <sheetData>
    <row r="1" spans="1:55" ht="50.4" customHeight="1">
      <c r="A1" s="59" t="s">
        <v>52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55" ht="54" customHeight="1">
      <c r="A2" s="60" t="s">
        <v>2</v>
      </c>
      <c r="B2" s="43"/>
      <c r="C2" s="61" t="s">
        <v>22</v>
      </c>
      <c r="D2" s="62" t="s">
        <v>11</v>
      </c>
      <c r="E2" s="62" t="s">
        <v>12</v>
      </c>
      <c r="F2" s="62" t="s">
        <v>13</v>
      </c>
      <c r="G2" s="62" t="s">
        <v>14</v>
      </c>
      <c r="H2" s="62" t="s">
        <v>15</v>
      </c>
      <c r="I2" s="62" t="s">
        <v>16</v>
      </c>
      <c r="J2" s="62" t="s">
        <v>17</v>
      </c>
      <c r="K2" s="62" t="s">
        <v>18</v>
      </c>
      <c r="L2" s="62" t="s">
        <v>19</v>
      </c>
      <c r="M2" s="62" t="s">
        <v>20</v>
      </c>
      <c r="N2" s="62" t="s">
        <v>21</v>
      </c>
      <c r="O2" s="63" t="s">
        <v>22</v>
      </c>
      <c r="P2" s="62" t="s">
        <v>11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21</v>
      </c>
      <c r="AA2" s="63" t="s">
        <v>22</v>
      </c>
      <c r="AB2" s="62" t="s">
        <v>11</v>
      </c>
      <c r="AC2" s="62" t="s">
        <v>12</v>
      </c>
      <c r="AD2" s="62" t="s">
        <v>13</v>
      </c>
      <c r="AE2" s="62" t="s">
        <v>14</v>
      </c>
      <c r="AF2" s="62" t="s">
        <v>15</v>
      </c>
      <c r="AG2" s="62" t="s">
        <v>16</v>
      </c>
      <c r="AH2" s="62" t="s">
        <v>17</v>
      </c>
      <c r="AI2" s="62" t="s">
        <v>18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2"/>
    </row>
    <row r="3" spans="1:55" ht="24">
      <c r="A3" s="64" t="s">
        <v>3</v>
      </c>
      <c r="B3" s="44">
        <f>B4+B5+B6+B7+B8+B9+B10</f>
        <v>1395000</v>
      </c>
      <c r="C3" s="6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4"/>
    </row>
    <row r="4" spans="1:55">
      <c r="A4" s="66" t="s">
        <v>0</v>
      </c>
      <c r="B4" s="45">
        <v>150000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14"/>
    </row>
    <row r="5" spans="1:55" ht="12">
      <c r="A5" s="67" t="s">
        <v>51</v>
      </c>
      <c r="B5" s="45">
        <f>7*150000</f>
        <v>1050000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68">
        <f>$B$5</f>
        <v>1050000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68">
        <f>$B$5</f>
        <v>1050000</v>
      </c>
      <c r="AA5" s="34"/>
      <c r="AB5" s="34"/>
      <c r="AC5" s="34"/>
      <c r="AD5" s="34"/>
      <c r="AE5" s="34"/>
      <c r="AF5" s="34"/>
      <c r="AG5" s="34"/>
      <c r="AH5" s="34"/>
      <c r="AI5" s="34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14"/>
    </row>
    <row r="6" spans="1:55">
      <c r="A6" s="66" t="s">
        <v>23</v>
      </c>
      <c r="B6" s="45">
        <v>15000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14"/>
    </row>
    <row r="7" spans="1:55">
      <c r="A7" s="69" t="s">
        <v>1</v>
      </c>
      <c r="B7" s="45">
        <v>15000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4"/>
    </row>
    <row r="8" spans="1:55">
      <c r="A8" s="66" t="s">
        <v>24</v>
      </c>
      <c r="B8" s="45">
        <v>15000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4"/>
    </row>
    <row r="9" spans="1:55">
      <c r="A9" s="66" t="s">
        <v>53</v>
      </c>
      <c r="B9" s="45">
        <v>50000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4"/>
    </row>
    <row r="10" spans="1:55">
      <c r="A10" s="66" t="s">
        <v>10</v>
      </c>
      <c r="B10" s="45">
        <v>100000</v>
      </c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4"/>
    </row>
    <row r="11" spans="1:55" ht="12">
      <c r="A11" s="64" t="s">
        <v>4</v>
      </c>
      <c r="B11" s="44"/>
      <c r="C11" s="44">
        <f>C14+C17+C20</f>
        <v>0</v>
      </c>
      <c r="D11" s="44">
        <f t="shared" ref="D11:J11" si="0">D14+D17+D20</f>
        <v>370000</v>
      </c>
      <c r="E11" s="44">
        <f t="shared" si="0"/>
        <v>450000</v>
      </c>
      <c r="F11" s="44">
        <f t="shared" si="0"/>
        <v>240000</v>
      </c>
      <c r="G11" s="44">
        <f t="shared" si="0"/>
        <v>450000</v>
      </c>
      <c r="H11" s="44">
        <f t="shared" si="0"/>
        <v>450000</v>
      </c>
      <c r="I11" s="44">
        <f t="shared" si="0"/>
        <v>450000</v>
      </c>
      <c r="J11" s="44">
        <f t="shared" si="0"/>
        <v>450000</v>
      </c>
      <c r="K11" s="44">
        <f>K14+K17+K20</f>
        <v>450000</v>
      </c>
      <c r="L11" s="70"/>
      <c r="M11" s="70"/>
      <c r="N11" s="70"/>
      <c r="O11" s="44">
        <f>O14+O17+O20</f>
        <v>300000</v>
      </c>
      <c r="P11" s="44">
        <f t="shared" ref="P11:W11" si="1">P14+P17+P20</f>
        <v>640000</v>
      </c>
      <c r="Q11" s="44">
        <f t="shared" si="1"/>
        <v>640000</v>
      </c>
      <c r="R11" s="44">
        <f t="shared" si="1"/>
        <v>400000</v>
      </c>
      <c r="S11" s="44">
        <f t="shared" si="1"/>
        <v>640000</v>
      </c>
      <c r="T11" s="44">
        <f t="shared" si="1"/>
        <v>640000</v>
      </c>
      <c r="U11" s="44">
        <f t="shared" si="1"/>
        <v>640000</v>
      </c>
      <c r="V11" s="44">
        <f t="shared" si="1"/>
        <v>640000</v>
      </c>
      <c r="W11" s="44">
        <f t="shared" si="1"/>
        <v>640000</v>
      </c>
      <c r="X11" s="70"/>
      <c r="Y11" s="70"/>
      <c r="Z11" s="70"/>
      <c r="AA11" s="44">
        <f>AA14+AA17+AA20</f>
        <v>420000</v>
      </c>
      <c r="AB11" s="44">
        <f t="shared" ref="AB11:AI11" si="2">AB14+AB17+AB20</f>
        <v>820000</v>
      </c>
      <c r="AC11" s="44">
        <f t="shared" si="2"/>
        <v>820000</v>
      </c>
      <c r="AD11" s="44">
        <f t="shared" si="2"/>
        <v>520000</v>
      </c>
      <c r="AE11" s="44">
        <f t="shared" si="2"/>
        <v>820000</v>
      </c>
      <c r="AF11" s="44">
        <f t="shared" si="2"/>
        <v>820000</v>
      </c>
      <c r="AG11" s="44">
        <f t="shared" si="2"/>
        <v>820000</v>
      </c>
      <c r="AH11" s="44">
        <f t="shared" si="2"/>
        <v>820000</v>
      </c>
      <c r="AI11" s="44">
        <f t="shared" si="2"/>
        <v>820000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s="23" customFormat="1" ht="12">
      <c r="A12" s="71" t="s">
        <v>29</v>
      </c>
      <c r="B12" s="46"/>
      <c r="C12" s="65"/>
      <c r="D12" s="72">
        <v>5</v>
      </c>
      <c r="E12" s="72">
        <v>7</v>
      </c>
      <c r="F12" s="72"/>
      <c r="G12" s="72">
        <v>7</v>
      </c>
      <c r="H12" s="72">
        <v>7</v>
      </c>
      <c r="I12" s="72">
        <v>7</v>
      </c>
      <c r="J12" s="72">
        <v>7</v>
      </c>
      <c r="K12" s="72">
        <v>7</v>
      </c>
      <c r="L12" s="73"/>
      <c r="M12" s="73"/>
      <c r="N12" s="73"/>
      <c r="O12" s="65"/>
      <c r="P12" s="72">
        <v>8</v>
      </c>
      <c r="Q12" s="72">
        <v>8</v>
      </c>
      <c r="R12" s="72"/>
      <c r="S12" s="72">
        <v>8</v>
      </c>
      <c r="T12" s="72">
        <v>8</v>
      </c>
      <c r="U12" s="72">
        <v>8</v>
      </c>
      <c r="V12" s="72">
        <v>8</v>
      </c>
      <c r="W12" s="72">
        <v>8</v>
      </c>
      <c r="X12" s="73"/>
      <c r="Y12" s="73"/>
      <c r="Z12" s="73"/>
      <c r="AA12" s="65"/>
      <c r="AB12" s="72">
        <v>10</v>
      </c>
      <c r="AC12" s="72">
        <v>10</v>
      </c>
      <c r="AD12" s="72"/>
      <c r="AE12" s="72">
        <v>10</v>
      </c>
      <c r="AF12" s="72">
        <v>10</v>
      </c>
      <c r="AG12" s="72">
        <v>10</v>
      </c>
      <c r="AH12" s="72">
        <v>10</v>
      </c>
      <c r="AI12" s="72">
        <v>10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7.399999999999999" customHeight="1">
      <c r="A13" s="74" t="s">
        <v>26</v>
      </c>
      <c r="B13" s="45"/>
      <c r="C13" s="33">
        <f>C12*2</f>
        <v>0</v>
      </c>
      <c r="D13" s="33">
        <f t="shared" ref="D13:K13" si="3">D12*2</f>
        <v>10</v>
      </c>
      <c r="E13" s="33">
        <f t="shared" si="3"/>
        <v>14</v>
      </c>
      <c r="F13" s="33">
        <f t="shared" si="3"/>
        <v>0</v>
      </c>
      <c r="G13" s="33">
        <f t="shared" si="3"/>
        <v>14</v>
      </c>
      <c r="H13" s="33">
        <f t="shared" si="3"/>
        <v>14</v>
      </c>
      <c r="I13" s="33">
        <f t="shared" si="3"/>
        <v>14</v>
      </c>
      <c r="J13" s="33">
        <f t="shared" si="3"/>
        <v>14</v>
      </c>
      <c r="K13" s="33">
        <f t="shared" si="3"/>
        <v>14</v>
      </c>
      <c r="L13" s="73"/>
      <c r="M13" s="73"/>
      <c r="N13" s="73"/>
      <c r="O13" s="33">
        <f>O12*2</f>
        <v>0</v>
      </c>
      <c r="P13" s="33">
        <f t="shared" ref="P13:W13" si="4">P12*2</f>
        <v>16</v>
      </c>
      <c r="Q13" s="33">
        <f t="shared" si="4"/>
        <v>16</v>
      </c>
      <c r="R13" s="33">
        <f t="shared" si="4"/>
        <v>0</v>
      </c>
      <c r="S13" s="33">
        <f t="shared" si="4"/>
        <v>16</v>
      </c>
      <c r="T13" s="33">
        <f t="shared" si="4"/>
        <v>16</v>
      </c>
      <c r="U13" s="33">
        <f t="shared" si="4"/>
        <v>16</v>
      </c>
      <c r="V13" s="33">
        <f t="shared" si="4"/>
        <v>16</v>
      </c>
      <c r="W13" s="33">
        <f t="shared" si="4"/>
        <v>16</v>
      </c>
      <c r="X13" s="73"/>
      <c r="Y13" s="73"/>
      <c r="Z13" s="73"/>
      <c r="AA13" s="33">
        <f>AA12*2</f>
        <v>0</v>
      </c>
      <c r="AB13" s="33">
        <f t="shared" ref="AB13:AI13" si="5">AB12*2</f>
        <v>20</v>
      </c>
      <c r="AC13" s="33">
        <f t="shared" si="5"/>
        <v>20</v>
      </c>
      <c r="AD13" s="33">
        <f t="shared" si="5"/>
        <v>0</v>
      </c>
      <c r="AE13" s="33">
        <f t="shared" si="5"/>
        <v>20</v>
      </c>
      <c r="AF13" s="33">
        <f t="shared" si="5"/>
        <v>20</v>
      </c>
      <c r="AG13" s="33">
        <f t="shared" si="5"/>
        <v>20</v>
      </c>
      <c r="AH13" s="33">
        <f t="shared" si="5"/>
        <v>20</v>
      </c>
      <c r="AI13" s="33">
        <f t="shared" si="5"/>
        <v>20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24" customHeight="1">
      <c r="A14" s="66" t="s">
        <v>31</v>
      </c>
      <c r="B14" s="47">
        <v>15000</v>
      </c>
      <c r="C14" s="75">
        <f>C13*$B$14</f>
        <v>0</v>
      </c>
      <c r="D14" s="75">
        <f t="shared" ref="D14:K14" si="6">D13*$B$14</f>
        <v>150000</v>
      </c>
      <c r="E14" s="75">
        <f t="shared" si="6"/>
        <v>210000</v>
      </c>
      <c r="F14" s="75">
        <f t="shared" si="6"/>
        <v>0</v>
      </c>
      <c r="G14" s="75">
        <f t="shared" si="6"/>
        <v>210000</v>
      </c>
      <c r="H14" s="75">
        <f t="shared" si="6"/>
        <v>210000</v>
      </c>
      <c r="I14" s="75">
        <f t="shared" si="6"/>
        <v>210000</v>
      </c>
      <c r="J14" s="75">
        <f t="shared" si="6"/>
        <v>210000</v>
      </c>
      <c r="K14" s="75">
        <f t="shared" si="6"/>
        <v>210000</v>
      </c>
      <c r="L14" s="76"/>
      <c r="M14" s="76"/>
      <c r="N14" s="76"/>
      <c r="O14" s="75">
        <f>O13*$B$14</f>
        <v>0</v>
      </c>
      <c r="P14" s="75">
        <f t="shared" ref="P14:W14" si="7">P13*$B$14</f>
        <v>240000</v>
      </c>
      <c r="Q14" s="75">
        <f t="shared" si="7"/>
        <v>240000</v>
      </c>
      <c r="R14" s="75">
        <f t="shared" si="7"/>
        <v>0</v>
      </c>
      <c r="S14" s="75">
        <f t="shared" si="7"/>
        <v>240000</v>
      </c>
      <c r="T14" s="75">
        <f t="shared" si="7"/>
        <v>240000</v>
      </c>
      <c r="U14" s="75">
        <f t="shared" si="7"/>
        <v>240000</v>
      </c>
      <c r="V14" s="75">
        <f t="shared" si="7"/>
        <v>240000</v>
      </c>
      <c r="W14" s="75">
        <f t="shared" si="7"/>
        <v>240000</v>
      </c>
      <c r="X14" s="76"/>
      <c r="Y14" s="76"/>
      <c r="Z14" s="76"/>
      <c r="AA14" s="75">
        <f>AA13*$B$14</f>
        <v>0</v>
      </c>
      <c r="AB14" s="75">
        <f t="shared" ref="AB14:AI14" si="8">AB13*$B$14</f>
        <v>300000</v>
      </c>
      <c r="AC14" s="75">
        <f t="shared" si="8"/>
        <v>300000</v>
      </c>
      <c r="AD14" s="75">
        <f t="shared" si="8"/>
        <v>0</v>
      </c>
      <c r="AE14" s="75">
        <f t="shared" si="8"/>
        <v>300000</v>
      </c>
      <c r="AF14" s="75">
        <f t="shared" si="8"/>
        <v>300000</v>
      </c>
      <c r="AG14" s="75">
        <f t="shared" si="8"/>
        <v>300000</v>
      </c>
      <c r="AH14" s="75">
        <f t="shared" si="8"/>
        <v>300000</v>
      </c>
      <c r="AI14" s="75">
        <f t="shared" si="8"/>
        <v>300000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8" customHeight="1">
      <c r="A15" s="66" t="s">
        <v>30</v>
      </c>
      <c r="B15" s="47"/>
      <c r="C15" s="75"/>
      <c r="D15" s="75">
        <v>4</v>
      </c>
      <c r="E15" s="75">
        <v>6</v>
      </c>
      <c r="F15" s="75">
        <v>6</v>
      </c>
      <c r="G15" s="75">
        <v>6</v>
      </c>
      <c r="H15" s="75">
        <v>6</v>
      </c>
      <c r="I15" s="75">
        <v>6</v>
      </c>
      <c r="J15" s="75">
        <v>6</v>
      </c>
      <c r="K15" s="75">
        <v>6</v>
      </c>
      <c r="L15" s="76"/>
      <c r="M15" s="76"/>
      <c r="N15" s="76"/>
      <c r="O15" s="75"/>
      <c r="P15" s="75">
        <v>10</v>
      </c>
      <c r="Q15" s="75">
        <v>10</v>
      </c>
      <c r="R15" s="75">
        <v>10</v>
      </c>
      <c r="S15" s="75">
        <v>10</v>
      </c>
      <c r="T15" s="75">
        <v>10</v>
      </c>
      <c r="U15" s="75">
        <v>10</v>
      </c>
      <c r="V15" s="75">
        <v>10</v>
      </c>
      <c r="W15" s="75">
        <v>10</v>
      </c>
      <c r="X15" s="76"/>
      <c r="Y15" s="76"/>
      <c r="Z15" s="76"/>
      <c r="AA15" s="75"/>
      <c r="AB15" s="75">
        <v>10</v>
      </c>
      <c r="AC15" s="75">
        <v>10</v>
      </c>
      <c r="AD15" s="75">
        <v>10</v>
      </c>
      <c r="AE15" s="75">
        <v>10</v>
      </c>
      <c r="AF15" s="75">
        <v>10</v>
      </c>
      <c r="AG15" s="75">
        <v>10</v>
      </c>
      <c r="AH15" s="75">
        <v>10</v>
      </c>
      <c r="AI15" s="75">
        <v>10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s="23" customFormat="1" ht="16.8" customHeight="1">
      <c r="A16" s="74" t="s">
        <v>27</v>
      </c>
      <c r="B16" s="48"/>
      <c r="C16" s="77">
        <f t="shared" ref="C16:D16" si="9">C15</f>
        <v>0</v>
      </c>
      <c r="D16" s="77">
        <f t="shared" si="9"/>
        <v>4</v>
      </c>
      <c r="E16" s="77">
        <f>E15</f>
        <v>6</v>
      </c>
      <c r="F16" s="77">
        <f t="shared" ref="F16:K16" si="10">F15</f>
        <v>6</v>
      </c>
      <c r="G16" s="77">
        <f t="shared" si="10"/>
        <v>6</v>
      </c>
      <c r="H16" s="77">
        <f t="shared" si="10"/>
        <v>6</v>
      </c>
      <c r="I16" s="77">
        <f t="shared" si="10"/>
        <v>6</v>
      </c>
      <c r="J16" s="77">
        <f t="shared" si="10"/>
        <v>6</v>
      </c>
      <c r="K16" s="77">
        <f t="shared" si="10"/>
        <v>6</v>
      </c>
      <c r="L16" s="76"/>
      <c r="M16" s="76"/>
      <c r="N16" s="76"/>
      <c r="O16" s="78"/>
      <c r="P16" s="79">
        <v>10</v>
      </c>
      <c r="Q16" s="79">
        <v>10</v>
      </c>
      <c r="R16" s="79">
        <v>10</v>
      </c>
      <c r="S16" s="79">
        <v>10</v>
      </c>
      <c r="T16" s="79">
        <v>10</v>
      </c>
      <c r="U16" s="79">
        <v>10</v>
      </c>
      <c r="V16" s="79">
        <v>10</v>
      </c>
      <c r="W16" s="79">
        <v>10</v>
      </c>
      <c r="X16" s="76"/>
      <c r="Y16" s="76"/>
      <c r="Z16" s="76"/>
      <c r="AA16" s="78"/>
      <c r="AB16" s="79">
        <v>10</v>
      </c>
      <c r="AC16" s="79">
        <v>10</v>
      </c>
      <c r="AD16" s="79">
        <v>10</v>
      </c>
      <c r="AE16" s="79">
        <v>10</v>
      </c>
      <c r="AF16" s="79">
        <v>10</v>
      </c>
      <c r="AG16" s="79">
        <v>10</v>
      </c>
      <c r="AH16" s="79">
        <v>10</v>
      </c>
      <c r="AI16" s="79">
        <v>10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3" customFormat="1" ht="27.6" customHeight="1">
      <c r="A17" s="66" t="s">
        <v>32</v>
      </c>
      <c r="B17" s="47">
        <v>10000</v>
      </c>
      <c r="C17" s="80">
        <f>C16*$B$17</f>
        <v>0</v>
      </c>
      <c r="D17" s="80">
        <f t="shared" ref="D17:K17" si="11">D16*$B$17</f>
        <v>40000</v>
      </c>
      <c r="E17" s="80">
        <f t="shared" si="11"/>
        <v>60000</v>
      </c>
      <c r="F17" s="80">
        <f t="shared" si="11"/>
        <v>60000</v>
      </c>
      <c r="G17" s="80">
        <f t="shared" si="11"/>
        <v>60000</v>
      </c>
      <c r="H17" s="80">
        <f t="shared" si="11"/>
        <v>60000</v>
      </c>
      <c r="I17" s="80">
        <f t="shared" si="11"/>
        <v>60000</v>
      </c>
      <c r="J17" s="80">
        <f t="shared" si="11"/>
        <v>60000</v>
      </c>
      <c r="K17" s="80">
        <f t="shared" si="11"/>
        <v>60000</v>
      </c>
      <c r="L17" s="76"/>
      <c r="M17" s="76"/>
      <c r="N17" s="76"/>
      <c r="O17" s="80">
        <f>O16*$B$17</f>
        <v>0</v>
      </c>
      <c r="P17" s="80">
        <f t="shared" ref="P17:W17" si="12">P16*$B$17</f>
        <v>100000</v>
      </c>
      <c r="Q17" s="80">
        <f t="shared" si="12"/>
        <v>100000</v>
      </c>
      <c r="R17" s="80">
        <f t="shared" si="12"/>
        <v>100000</v>
      </c>
      <c r="S17" s="80">
        <f t="shared" si="12"/>
        <v>100000</v>
      </c>
      <c r="T17" s="80">
        <f t="shared" si="12"/>
        <v>100000</v>
      </c>
      <c r="U17" s="80">
        <f t="shared" si="12"/>
        <v>100000</v>
      </c>
      <c r="V17" s="80">
        <f t="shared" si="12"/>
        <v>100000</v>
      </c>
      <c r="W17" s="80">
        <f t="shared" si="12"/>
        <v>100000</v>
      </c>
      <c r="X17" s="76"/>
      <c r="Y17" s="76"/>
      <c r="Z17" s="76"/>
      <c r="AA17" s="80">
        <f>AA16*$B$17</f>
        <v>0</v>
      </c>
      <c r="AB17" s="80">
        <f t="shared" ref="AB17:AI17" si="13">AB16*$B$17</f>
        <v>100000</v>
      </c>
      <c r="AC17" s="80">
        <f t="shared" si="13"/>
        <v>100000</v>
      </c>
      <c r="AD17" s="80">
        <f t="shared" si="13"/>
        <v>100000</v>
      </c>
      <c r="AE17" s="80">
        <f t="shared" si="13"/>
        <v>100000</v>
      </c>
      <c r="AF17" s="80">
        <f t="shared" si="13"/>
        <v>100000</v>
      </c>
      <c r="AG17" s="80">
        <f t="shared" si="13"/>
        <v>100000</v>
      </c>
      <c r="AH17" s="80">
        <f t="shared" si="13"/>
        <v>100000</v>
      </c>
      <c r="AI17" s="80">
        <f t="shared" si="13"/>
        <v>100000</v>
      </c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3" customFormat="1" ht="27" customHeight="1">
      <c r="A18" s="66" t="s">
        <v>33</v>
      </c>
      <c r="B18" s="47" t="s">
        <v>49</v>
      </c>
      <c r="C18" s="80"/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76"/>
      <c r="M18" s="76"/>
      <c r="N18" s="76"/>
      <c r="O18" s="80">
        <v>5</v>
      </c>
      <c r="P18" s="80">
        <v>5</v>
      </c>
      <c r="Q18" s="80">
        <v>5</v>
      </c>
      <c r="R18" s="80">
        <v>5</v>
      </c>
      <c r="S18" s="80">
        <v>5</v>
      </c>
      <c r="T18" s="80">
        <v>5</v>
      </c>
      <c r="U18" s="80">
        <v>5</v>
      </c>
      <c r="V18" s="80">
        <v>5</v>
      </c>
      <c r="W18" s="80">
        <v>5</v>
      </c>
      <c r="X18" s="76"/>
      <c r="Y18" s="76"/>
      <c r="Z18" s="76"/>
      <c r="AA18" s="80">
        <v>7</v>
      </c>
      <c r="AB18" s="80">
        <v>7</v>
      </c>
      <c r="AC18" s="80">
        <v>7</v>
      </c>
      <c r="AD18" s="80">
        <v>7</v>
      </c>
      <c r="AE18" s="80">
        <v>7</v>
      </c>
      <c r="AF18" s="80">
        <v>7</v>
      </c>
      <c r="AG18" s="80">
        <v>7</v>
      </c>
      <c r="AH18" s="80">
        <v>7</v>
      </c>
      <c r="AI18" s="80">
        <v>7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3" customFormat="1" ht="17.399999999999999" customHeight="1">
      <c r="A19" s="81" t="s">
        <v>25</v>
      </c>
      <c r="B19" s="48"/>
      <c r="C19" s="80"/>
      <c r="D19" s="80">
        <f t="shared" ref="D19:K19" si="14">D18*2</f>
        <v>6</v>
      </c>
      <c r="E19" s="80">
        <f t="shared" si="14"/>
        <v>6</v>
      </c>
      <c r="F19" s="80">
        <f t="shared" si="14"/>
        <v>6</v>
      </c>
      <c r="G19" s="80">
        <f t="shared" si="14"/>
        <v>6</v>
      </c>
      <c r="H19" s="80">
        <f t="shared" si="14"/>
        <v>6</v>
      </c>
      <c r="I19" s="80">
        <f t="shared" si="14"/>
        <v>6</v>
      </c>
      <c r="J19" s="80">
        <f t="shared" si="14"/>
        <v>6</v>
      </c>
      <c r="K19" s="80">
        <f t="shared" si="14"/>
        <v>6</v>
      </c>
      <c r="L19" s="76"/>
      <c r="M19" s="76"/>
      <c r="N19" s="76"/>
      <c r="O19" s="80">
        <f>O18*2</f>
        <v>10</v>
      </c>
      <c r="P19" s="80">
        <f t="shared" ref="P19:W19" si="15">P18*2</f>
        <v>10</v>
      </c>
      <c r="Q19" s="80">
        <f t="shared" si="15"/>
        <v>10</v>
      </c>
      <c r="R19" s="80">
        <f t="shared" si="15"/>
        <v>10</v>
      </c>
      <c r="S19" s="80">
        <f t="shared" si="15"/>
        <v>10</v>
      </c>
      <c r="T19" s="80">
        <f t="shared" si="15"/>
        <v>10</v>
      </c>
      <c r="U19" s="80">
        <f t="shared" si="15"/>
        <v>10</v>
      </c>
      <c r="V19" s="80">
        <f t="shared" si="15"/>
        <v>10</v>
      </c>
      <c r="W19" s="80">
        <f t="shared" si="15"/>
        <v>10</v>
      </c>
      <c r="X19" s="76"/>
      <c r="Y19" s="76"/>
      <c r="Z19" s="76"/>
      <c r="AA19" s="80">
        <f>AA18*2</f>
        <v>14</v>
      </c>
      <c r="AB19" s="80">
        <f t="shared" ref="AB19:AI19" si="16">AB18*2</f>
        <v>14</v>
      </c>
      <c r="AC19" s="80">
        <f t="shared" si="16"/>
        <v>14</v>
      </c>
      <c r="AD19" s="80">
        <f t="shared" si="16"/>
        <v>14</v>
      </c>
      <c r="AE19" s="80">
        <f t="shared" si="16"/>
        <v>14</v>
      </c>
      <c r="AF19" s="80">
        <f t="shared" si="16"/>
        <v>14</v>
      </c>
      <c r="AG19" s="80">
        <f t="shared" si="16"/>
        <v>14</v>
      </c>
      <c r="AH19" s="80">
        <f t="shared" si="16"/>
        <v>14</v>
      </c>
      <c r="AI19" s="80">
        <f t="shared" si="16"/>
        <v>14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3" customFormat="1" ht="25.2" customHeight="1">
      <c r="A20" s="66" t="s">
        <v>45</v>
      </c>
      <c r="B20" s="49">
        <v>30000</v>
      </c>
      <c r="C20" s="80"/>
      <c r="D20" s="80">
        <f t="shared" ref="D20:K20" si="17">D19*$B$20</f>
        <v>180000</v>
      </c>
      <c r="E20" s="80">
        <f t="shared" si="17"/>
        <v>180000</v>
      </c>
      <c r="F20" s="80">
        <f t="shared" si="17"/>
        <v>180000</v>
      </c>
      <c r="G20" s="80">
        <f t="shared" si="17"/>
        <v>180000</v>
      </c>
      <c r="H20" s="80">
        <f t="shared" si="17"/>
        <v>180000</v>
      </c>
      <c r="I20" s="80">
        <f t="shared" si="17"/>
        <v>180000</v>
      </c>
      <c r="J20" s="80">
        <f t="shared" si="17"/>
        <v>180000</v>
      </c>
      <c r="K20" s="80">
        <f t="shared" si="17"/>
        <v>180000</v>
      </c>
      <c r="L20" s="76"/>
      <c r="M20" s="76"/>
      <c r="N20" s="76"/>
      <c r="O20" s="80">
        <f>O19*$B$20</f>
        <v>300000</v>
      </c>
      <c r="P20" s="80">
        <f t="shared" ref="P20:W20" si="18">P19*$B$20</f>
        <v>300000</v>
      </c>
      <c r="Q20" s="80">
        <f t="shared" si="18"/>
        <v>300000</v>
      </c>
      <c r="R20" s="80">
        <f t="shared" si="18"/>
        <v>300000</v>
      </c>
      <c r="S20" s="80">
        <f t="shared" si="18"/>
        <v>300000</v>
      </c>
      <c r="T20" s="80">
        <f t="shared" si="18"/>
        <v>300000</v>
      </c>
      <c r="U20" s="80">
        <f t="shared" si="18"/>
        <v>300000</v>
      </c>
      <c r="V20" s="80">
        <f t="shared" si="18"/>
        <v>300000</v>
      </c>
      <c r="W20" s="80">
        <f t="shared" si="18"/>
        <v>300000</v>
      </c>
      <c r="X20" s="76"/>
      <c r="Y20" s="76"/>
      <c r="Z20" s="76"/>
      <c r="AA20" s="80">
        <f>AA19*$B$20</f>
        <v>420000</v>
      </c>
      <c r="AB20" s="80">
        <f t="shared" ref="AB20:AI20" si="19">AB19*$B$20</f>
        <v>420000</v>
      </c>
      <c r="AC20" s="80">
        <f t="shared" si="19"/>
        <v>420000</v>
      </c>
      <c r="AD20" s="80">
        <f t="shared" si="19"/>
        <v>420000</v>
      </c>
      <c r="AE20" s="80">
        <f t="shared" si="19"/>
        <v>420000</v>
      </c>
      <c r="AF20" s="80">
        <f t="shared" si="19"/>
        <v>420000</v>
      </c>
      <c r="AG20" s="80">
        <f t="shared" si="19"/>
        <v>420000</v>
      </c>
      <c r="AH20" s="80">
        <f t="shared" si="19"/>
        <v>420000</v>
      </c>
      <c r="AI20" s="80">
        <f t="shared" si="19"/>
        <v>420000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8" customHeight="1">
      <c r="A21" s="67" t="s">
        <v>28</v>
      </c>
      <c r="B21" s="50" t="s">
        <v>50</v>
      </c>
      <c r="C21" s="80"/>
      <c r="D21" s="82"/>
      <c r="E21" s="82"/>
      <c r="F21" s="82"/>
      <c r="G21" s="82"/>
      <c r="H21" s="82"/>
      <c r="I21" s="82"/>
      <c r="J21" s="82"/>
      <c r="K21" s="82"/>
      <c r="L21" s="76"/>
      <c r="M21" s="76"/>
      <c r="N21" s="76"/>
      <c r="O21" s="80"/>
      <c r="P21" s="82"/>
      <c r="Q21" s="82"/>
      <c r="R21" s="82"/>
      <c r="S21" s="82"/>
      <c r="T21" s="82"/>
      <c r="U21" s="82"/>
      <c r="V21" s="82"/>
      <c r="W21" s="82"/>
      <c r="X21" s="76"/>
      <c r="Y21" s="76"/>
      <c r="Z21" s="76"/>
      <c r="AA21" s="80"/>
      <c r="AB21" s="82"/>
      <c r="AC21" s="82"/>
      <c r="AD21" s="82"/>
      <c r="AE21" s="82"/>
      <c r="AF21" s="82"/>
      <c r="AG21" s="82"/>
      <c r="AH21" s="82"/>
      <c r="AI21" s="82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">
      <c r="A22" s="64" t="s">
        <v>5</v>
      </c>
      <c r="B22" s="44"/>
      <c r="C22" s="44">
        <f>C23+C29+C30+C31+C32+C33+C34+C35</f>
        <v>11000</v>
      </c>
      <c r="D22" s="44">
        <f t="shared" ref="D22:K22" si="20">D23+D29+D30+D31+D32+D33+D34+D35</f>
        <v>174900</v>
      </c>
      <c r="E22" s="44">
        <f t="shared" si="20"/>
        <v>194700</v>
      </c>
      <c r="F22" s="44">
        <f t="shared" si="20"/>
        <v>147100</v>
      </c>
      <c r="G22" s="44">
        <f t="shared" si="20"/>
        <v>194700</v>
      </c>
      <c r="H22" s="44">
        <f t="shared" si="20"/>
        <v>194700</v>
      </c>
      <c r="I22" s="44">
        <f t="shared" si="20"/>
        <v>194700</v>
      </c>
      <c r="J22" s="44">
        <f t="shared" si="20"/>
        <v>194700</v>
      </c>
      <c r="K22" s="44">
        <f t="shared" si="20"/>
        <v>194700</v>
      </c>
      <c r="L22" s="83"/>
      <c r="M22" s="83"/>
      <c r="N22" s="83"/>
      <c r="O22" s="44">
        <f>O23+O29+O30+O31+O32+O33+O34+O35</f>
        <v>191500</v>
      </c>
      <c r="P22" s="44">
        <f t="shared" ref="P22:W22" si="21">P23+P29+P30+P31+P32+P33+P34+P35</f>
        <v>276900</v>
      </c>
      <c r="Q22" s="44">
        <f t="shared" si="21"/>
        <v>276900</v>
      </c>
      <c r="R22" s="44">
        <f t="shared" si="21"/>
        <v>222500</v>
      </c>
      <c r="S22" s="44">
        <f t="shared" si="21"/>
        <v>276900</v>
      </c>
      <c r="T22" s="44">
        <f t="shared" si="21"/>
        <v>276900</v>
      </c>
      <c r="U22" s="44">
        <f t="shared" si="21"/>
        <v>276900</v>
      </c>
      <c r="V22" s="44">
        <f t="shared" si="21"/>
        <v>276900</v>
      </c>
      <c r="W22" s="44">
        <f t="shared" si="21"/>
        <v>276900</v>
      </c>
      <c r="X22" s="83"/>
      <c r="Y22" s="83"/>
      <c r="Z22" s="83"/>
      <c r="AA22" s="44">
        <f>AA23+AA29+AA30+AA31+AA32+AA33+AA34+AA35</f>
        <v>254500</v>
      </c>
      <c r="AB22" s="44">
        <f t="shared" ref="AB22:AI22" si="22">AB23+AB29+AB30+AB31+AB32+AB33+AB34+AB35</f>
        <v>353500</v>
      </c>
      <c r="AC22" s="44">
        <f t="shared" si="22"/>
        <v>353500</v>
      </c>
      <c r="AD22" s="44">
        <f t="shared" si="22"/>
        <v>285500</v>
      </c>
      <c r="AE22" s="44">
        <f t="shared" si="22"/>
        <v>353500</v>
      </c>
      <c r="AF22" s="44">
        <f t="shared" si="22"/>
        <v>353500</v>
      </c>
      <c r="AG22" s="44">
        <f t="shared" si="22"/>
        <v>353500</v>
      </c>
      <c r="AH22" s="44">
        <f t="shared" si="22"/>
        <v>353500</v>
      </c>
      <c r="AI22" s="44">
        <f t="shared" si="22"/>
        <v>353500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</row>
    <row r="23" spans="1:55">
      <c r="A23" s="66" t="s">
        <v>6</v>
      </c>
      <c r="B23" s="51"/>
      <c r="C23" s="51">
        <f>C24+C26+C27+C28</f>
        <v>5000</v>
      </c>
      <c r="D23" s="51">
        <f t="shared" ref="D23:K23" si="23">D24+D26+D27+D28</f>
        <v>61000</v>
      </c>
      <c r="E23" s="51">
        <f t="shared" si="23"/>
        <v>76000</v>
      </c>
      <c r="F23" s="51">
        <f t="shared" si="23"/>
        <v>41000</v>
      </c>
      <c r="G23" s="51">
        <f t="shared" si="23"/>
        <v>76000</v>
      </c>
      <c r="H23" s="51">
        <f t="shared" si="23"/>
        <v>76000</v>
      </c>
      <c r="I23" s="51">
        <f t="shared" si="23"/>
        <v>76000</v>
      </c>
      <c r="J23" s="51">
        <f t="shared" si="23"/>
        <v>76000</v>
      </c>
      <c r="K23" s="51">
        <f t="shared" si="23"/>
        <v>76000</v>
      </c>
      <c r="L23" s="84"/>
      <c r="M23" s="84"/>
      <c r="N23" s="84"/>
      <c r="O23" s="51">
        <f>O24+O26+O27+O28</f>
        <v>40000</v>
      </c>
      <c r="P23" s="51">
        <f t="shared" ref="P23:W23" si="24">P24+P26+P27+P28</f>
        <v>105000</v>
      </c>
      <c r="Q23" s="51">
        <f t="shared" si="24"/>
        <v>105000</v>
      </c>
      <c r="R23" s="51">
        <f t="shared" si="24"/>
        <v>65000</v>
      </c>
      <c r="S23" s="51">
        <f t="shared" si="24"/>
        <v>105000</v>
      </c>
      <c r="T23" s="51">
        <f t="shared" si="24"/>
        <v>105000</v>
      </c>
      <c r="U23" s="51">
        <f t="shared" si="24"/>
        <v>105000</v>
      </c>
      <c r="V23" s="51">
        <f t="shared" si="24"/>
        <v>105000</v>
      </c>
      <c r="W23" s="51">
        <f t="shared" si="24"/>
        <v>105000</v>
      </c>
      <c r="X23" s="84"/>
      <c r="Y23" s="84"/>
      <c r="Z23" s="84"/>
      <c r="AA23" s="51">
        <f>AA24+AA26+AA27+AA28</f>
        <v>54000</v>
      </c>
      <c r="AB23" s="51">
        <f t="shared" ref="AB23:AI23" si="25">AB24+AB26+AB27+AB28</f>
        <v>129000</v>
      </c>
      <c r="AC23" s="51">
        <f t="shared" si="25"/>
        <v>129000</v>
      </c>
      <c r="AD23" s="51">
        <f t="shared" si="25"/>
        <v>79000</v>
      </c>
      <c r="AE23" s="51">
        <f t="shared" si="25"/>
        <v>129000</v>
      </c>
      <c r="AF23" s="51">
        <f t="shared" si="25"/>
        <v>129000</v>
      </c>
      <c r="AG23" s="51">
        <f t="shared" si="25"/>
        <v>129000</v>
      </c>
      <c r="AH23" s="51">
        <f t="shared" si="25"/>
        <v>129000</v>
      </c>
      <c r="AI23" s="51">
        <f t="shared" si="25"/>
        <v>129000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4"/>
    </row>
    <row r="24" spans="1:55" ht="22.8">
      <c r="A24" s="85" t="s">
        <v>34</v>
      </c>
      <c r="B24" s="52">
        <v>1</v>
      </c>
      <c r="C24" s="86">
        <f>(C19+C16+C13)*$B$25*$B$24</f>
        <v>0</v>
      </c>
      <c r="D24" s="87">
        <f t="shared" ref="D24:K24" si="26">(D19+D16+D13)*$B$25*$B$24</f>
        <v>20000</v>
      </c>
      <c r="E24" s="87">
        <f t="shared" si="26"/>
        <v>26000</v>
      </c>
      <c r="F24" s="87">
        <f t="shared" si="26"/>
        <v>12000</v>
      </c>
      <c r="G24" s="87">
        <f t="shared" si="26"/>
        <v>26000</v>
      </c>
      <c r="H24" s="87">
        <f t="shared" si="26"/>
        <v>26000</v>
      </c>
      <c r="I24" s="87">
        <f t="shared" si="26"/>
        <v>26000</v>
      </c>
      <c r="J24" s="87">
        <f t="shared" si="26"/>
        <v>26000</v>
      </c>
      <c r="K24" s="87">
        <f t="shared" si="26"/>
        <v>26000</v>
      </c>
      <c r="L24" s="84"/>
      <c r="M24" s="84"/>
      <c r="N24" s="84"/>
      <c r="O24" s="86">
        <f>(O19+O16+O13)*$B$25*$B$24</f>
        <v>10000</v>
      </c>
      <c r="P24" s="87">
        <f t="shared" ref="P24:W24" si="27">(P19+P16+P13)*$B$25*$B$24</f>
        <v>36000</v>
      </c>
      <c r="Q24" s="87">
        <f t="shared" si="27"/>
        <v>36000</v>
      </c>
      <c r="R24" s="87">
        <f t="shared" si="27"/>
        <v>20000</v>
      </c>
      <c r="S24" s="87">
        <f t="shared" si="27"/>
        <v>36000</v>
      </c>
      <c r="T24" s="87">
        <f t="shared" si="27"/>
        <v>36000</v>
      </c>
      <c r="U24" s="87">
        <f t="shared" si="27"/>
        <v>36000</v>
      </c>
      <c r="V24" s="87">
        <f t="shared" si="27"/>
        <v>36000</v>
      </c>
      <c r="W24" s="87">
        <f t="shared" si="27"/>
        <v>36000</v>
      </c>
      <c r="X24" s="84"/>
      <c r="Y24" s="84"/>
      <c r="Z24" s="84"/>
      <c r="AA24" s="87">
        <f>(AA19+AA16+AA13)*$B$25*$B$24</f>
        <v>14000</v>
      </c>
      <c r="AB24" s="87">
        <f t="shared" ref="AB24:AI24" si="28">(AB19+AB16+AB13)*$B$25*$B$24</f>
        <v>44000</v>
      </c>
      <c r="AC24" s="87">
        <f t="shared" si="28"/>
        <v>44000</v>
      </c>
      <c r="AD24" s="87">
        <f t="shared" si="28"/>
        <v>24000</v>
      </c>
      <c r="AE24" s="87">
        <f t="shared" si="28"/>
        <v>44000</v>
      </c>
      <c r="AF24" s="87">
        <f t="shared" si="28"/>
        <v>44000</v>
      </c>
      <c r="AG24" s="87">
        <f t="shared" si="28"/>
        <v>44000</v>
      </c>
      <c r="AH24" s="87">
        <f t="shared" si="28"/>
        <v>44000</v>
      </c>
      <c r="AI24" s="87">
        <f t="shared" si="28"/>
        <v>44000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4"/>
    </row>
    <row r="25" spans="1:55" ht="22.8">
      <c r="A25" s="85" t="s">
        <v>43</v>
      </c>
      <c r="B25" s="52">
        <v>1000</v>
      </c>
      <c r="C25" s="88"/>
      <c r="D25" s="34"/>
      <c r="E25" s="34"/>
      <c r="F25" s="34"/>
      <c r="G25" s="34"/>
      <c r="H25" s="34"/>
      <c r="I25" s="34"/>
      <c r="J25" s="34"/>
      <c r="K25" s="34"/>
      <c r="L25" s="84"/>
      <c r="M25" s="84"/>
      <c r="N25" s="84"/>
      <c r="O25" s="88"/>
      <c r="P25" s="34"/>
      <c r="Q25" s="34"/>
      <c r="R25" s="34"/>
      <c r="S25" s="34"/>
      <c r="T25" s="34"/>
      <c r="U25" s="34"/>
      <c r="V25" s="34"/>
      <c r="W25" s="34"/>
      <c r="X25" s="84"/>
      <c r="Y25" s="84"/>
      <c r="Z25" s="84"/>
      <c r="AA25" s="88"/>
      <c r="AB25" s="34"/>
      <c r="AC25" s="34"/>
      <c r="AD25" s="34"/>
      <c r="AE25" s="34"/>
      <c r="AF25" s="34"/>
      <c r="AG25" s="34"/>
      <c r="AH25" s="34"/>
      <c r="AI25" s="3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14"/>
    </row>
    <row r="26" spans="1:55" ht="24" customHeight="1">
      <c r="A26" s="85" t="s">
        <v>41</v>
      </c>
      <c r="B26" s="52">
        <v>1500</v>
      </c>
      <c r="C26" s="86">
        <f>$B$26*C13+$B$26*C16+$B$26*C19</f>
        <v>0</v>
      </c>
      <c r="D26" s="86">
        <f t="shared" ref="D26:K26" si="29">$B$26*D13+$B$26*D16+$B$26*D19</f>
        <v>30000</v>
      </c>
      <c r="E26" s="86">
        <f t="shared" si="29"/>
        <v>39000</v>
      </c>
      <c r="F26" s="86">
        <f t="shared" si="29"/>
        <v>18000</v>
      </c>
      <c r="G26" s="86">
        <f t="shared" si="29"/>
        <v>39000</v>
      </c>
      <c r="H26" s="86">
        <f t="shared" si="29"/>
        <v>39000</v>
      </c>
      <c r="I26" s="86">
        <f t="shared" si="29"/>
        <v>39000</v>
      </c>
      <c r="J26" s="86">
        <f t="shared" si="29"/>
        <v>39000</v>
      </c>
      <c r="K26" s="86">
        <f t="shared" si="29"/>
        <v>39000</v>
      </c>
      <c r="L26" s="84"/>
      <c r="M26" s="84"/>
      <c r="N26" s="84"/>
      <c r="O26" s="86">
        <f>$B$26*O13+$B$26*O16+$B$26*O19</f>
        <v>15000</v>
      </c>
      <c r="P26" s="86">
        <f t="shared" ref="P26:W26" si="30">$B$26*P13+$B$26*P16+$B$26*P19</f>
        <v>54000</v>
      </c>
      <c r="Q26" s="86">
        <f t="shared" si="30"/>
        <v>54000</v>
      </c>
      <c r="R26" s="86">
        <f t="shared" si="30"/>
        <v>30000</v>
      </c>
      <c r="S26" s="86">
        <f t="shared" si="30"/>
        <v>54000</v>
      </c>
      <c r="T26" s="86">
        <f t="shared" si="30"/>
        <v>54000</v>
      </c>
      <c r="U26" s="86">
        <f t="shared" si="30"/>
        <v>54000</v>
      </c>
      <c r="V26" s="86">
        <f t="shared" si="30"/>
        <v>54000</v>
      </c>
      <c r="W26" s="86">
        <f t="shared" si="30"/>
        <v>54000</v>
      </c>
      <c r="X26" s="84"/>
      <c r="Y26" s="84"/>
      <c r="Z26" s="84"/>
      <c r="AA26" s="86">
        <f>$B$26*AA13+$B$26*AA16+$B$26*AA19</f>
        <v>21000</v>
      </c>
      <c r="AB26" s="86">
        <f t="shared" ref="AB26:AI26" si="31">$B$26*AB13+$B$26*AB16+$B$26*AB19</f>
        <v>66000</v>
      </c>
      <c r="AC26" s="86">
        <f t="shared" si="31"/>
        <v>66000</v>
      </c>
      <c r="AD26" s="86">
        <f t="shared" si="31"/>
        <v>36000</v>
      </c>
      <c r="AE26" s="86">
        <f t="shared" si="31"/>
        <v>66000</v>
      </c>
      <c r="AF26" s="86">
        <f t="shared" si="31"/>
        <v>66000</v>
      </c>
      <c r="AG26" s="86">
        <f t="shared" si="31"/>
        <v>66000</v>
      </c>
      <c r="AH26" s="86">
        <f t="shared" si="31"/>
        <v>66000</v>
      </c>
      <c r="AI26" s="86">
        <f t="shared" si="31"/>
        <v>66000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4"/>
    </row>
    <row r="27" spans="1:55" ht="19.2" customHeight="1">
      <c r="A27" s="85" t="s">
        <v>44</v>
      </c>
      <c r="B27" s="52">
        <v>5000</v>
      </c>
      <c r="C27" s="86">
        <f>$B$27</f>
        <v>5000</v>
      </c>
      <c r="D27" s="86">
        <f t="shared" ref="D27:K27" si="32">$B$27</f>
        <v>5000</v>
      </c>
      <c r="E27" s="86">
        <f t="shared" si="32"/>
        <v>5000</v>
      </c>
      <c r="F27" s="86">
        <f t="shared" si="32"/>
        <v>5000</v>
      </c>
      <c r="G27" s="86">
        <f t="shared" si="32"/>
        <v>5000</v>
      </c>
      <c r="H27" s="86">
        <f t="shared" si="32"/>
        <v>5000</v>
      </c>
      <c r="I27" s="86">
        <f t="shared" si="32"/>
        <v>5000</v>
      </c>
      <c r="J27" s="86">
        <f t="shared" si="32"/>
        <v>5000</v>
      </c>
      <c r="K27" s="86">
        <f t="shared" si="32"/>
        <v>5000</v>
      </c>
      <c r="L27" s="84"/>
      <c r="M27" s="84"/>
      <c r="N27" s="84"/>
      <c r="O27" s="86">
        <f>$B$27</f>
        <v>5000</v>
      </c>
      <c r="P27" s="86">
        <f t="shared" ref="P27:W27" si="33">$B$27</f>
        <v>5000</v>
      </c>
      <c r="Q27" s="86">
        <f t="shared" si="33"/>
        <v>5000</v>
      </c>
      <c r="R27" s="86">
        <f t="shared" si="33"/>
        <v>5000</v>
      </c>
      <c r="S27" s="86">
        <f t="shared" si="33"/>
        <v>5000</v>
      </c>
      <c r="T27" s="86">
        <f t="shared" si="33"/>
        <v>5000</v>
      </c>
      <c r="U27" s="86">
        <f t="shared" si="33"/>
        <v>5000</v>
      </c>
      <c r="V27" s="86">
        <f t="shared" si="33"/>
        <v>5000</v>
      </c>
      <c r="W27" s="86">
        <f t="shared" si="33"/>
        <v>5000</v>
      </c>
      <c r="X27" s="84"/>
      <c r="Y27" s="84"/>
      <c r="Z27" s="84"/>
      <c r="AA27" s="86">
        <f>$B$27</f>
        <v>5000</v>
      </c>
      <c r="AB27" s="86">
        <f t="shared" ref="AB27:AI27" si="34">$B$27</f>
        <v>5000</v>
      </c>
      <c r="AC27" s="86">
        <f t="shared" si="34"/>
        <v>5000</v>
      </c>
      <c r="AD27" s="86">
        <f t="shared" si="34"/>
        <v>5000</v>
      </c>
      <c r="AE27" s="86">
        <f t="shared" si="34"/>
        <v>5000</v>
      </c>
      <c r="AF27" s="86">
        <f t="shared" si="34"/>
        <v>5000</v>
      </c>
      <c r="AG27" s="86">
        <f t="shared" si="34"/>
        <v>5000</v>
      </c>
      <c r="AH27" s="86">
        <f t="shared" si="34"/>
        <v>5000</v>
      </c>
      <c r="AI27" s="86">
        <f t="shared" si="34"/>
        <v>5000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4"/>
    </row>
    <row r="28" spans="1:55" ht="33.6" customHeight="1">
      <c r="A28" s="85" t="s">
        <v>42</v>
      </c>
      <c r="B28" s="52">
        <v>1000</v>
      </c>
      <c r="C28" s="86">
        <f>$B$28*C19</f>
        <v>0</v>
      </c>
      <c r="D28" s="86">
        <f>$B$28*D19</f>
        <v>6000</v>
      </c>
      <c r="E28" s="86">
        <f t="shared" ref="E28:K28" si="35">$B$28*E19</f>
        <v>6000</v>
      </c>
      <c r="F28" s="86">
        <f>$B$28*F19</f>
        <v>6000</v>
      </c>
      <c r="G28" s="86">
        <f t="shared" si="35"/>
        <v>6000</v>
      </c>
      <c r="H28" s="86">
        <f t="shared" si="35"/>
        <v>6000</v>
      </c>
      <c r="I28" s="86">
        <f t="shared" si="35"/>
        <v>6000</v>
      </c>
      <c r="J28" s="86">
        <f t="shared" si="35"/>
        <v>6000</v>
      </c>
      <c r="K28" s="86">
        <f t="shared" si="35"/>
        <v>6000</v>
      </c>
      <c r="L28" s="84"/>
      <c r="M28" s="84"/>
      <c r="N28" s="84"/>
      <c r="O28" s="86">
        <f>$B$28*O19</f>
        <v>10000</v>
      </c>
      <c r="P28" s="86">
        <f t="shared" ref="P28:W28" si="36">$B$28*P19</f>
        <v>10000</v>
      </c>
      <c r="Q28" s="86">
        <f t="shared" si="36"/>
        <v>10000</v>
      </c>
      <c r="R28" s="86">
        <f t="shared" si="36"/>
        <v>10000</v>
      </c>
      <c r="S28" s="86">
        <f t="shared" si="36"/>
        <v>10000</v>
      </c>
      <c r="T28" s="86">
        <f t="shared" si="36"/>
        <v>10000</v>
      </c>
      <c r="U28" s="86">
        <f t="shared" si="36"/>
        <v>10000</v>
      </c>
      <c r="V28" s="86">
        <f t="shared" si="36"/>
        <v>10000</v>
      </c>
      <c r="W28" s="86">
        <f t="shared" si="36"/>
        <v>10000</v>
      </c>
      <c r="X28" s="84"/>
      <c r="Y28" s="84"/>
      <c r="Z28" s="84"/>
      <c r="AA28" s="86">
        <f>$B$28*AA19</f>
        <v>14000</v>
      </c>
      <c r="AB28" s="86">
        <f t="shared" ref="AB28:AI28" si="37">$B$28*AB19</f>
        <v>14000</v>
      </c>
      <c r="AC28" s="86">
        <f t="shared" si="37"/>
        <v>14000</v>
      </c>
      <c r="AD28" s="86">
        <f t="shared" si="37"/>
        <v>14000</v>
      </c>
      <c r="AE28" s="86">
        <f t="shared" si="37"/>
        <v>14000</v>
      </c>
      <c r="AF28" s="86">
        <f t="shared" si="37"/>
        <v>14000</v>
      </c>
      <c r="AG28" s="86">
        <f t="shared" si="37"/>
        <v>14000</v>
      </c>
      <c r="AH28" s="86">
        <f t="shared" si="37"/>
        <v>14000</v>
      </c>
      <c r="AI28" s="86">
        <f t="shared" si="37"/>
        <v>14000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4"/>
    </row>
    <row r="29" spans="1:55" ht="10.8" customHeight="1">
      <c r="A29" s="85" t="s">
        <v>35</v>
      </c>
      <c r="B29" s="53">
        <v>10000</v>
      </c>
      <c r="C29" s="89">
        <f>$B$29*C19</f>
        <v>0</v>
      </c>
      <c r="D29" s="89">
        <f t="shared" ref="D29:K29" si="38">$B$29*D19</f>
        <v>60000</v>
      </c>
      <c r="E29" s="89">
        <f t="shared" si="38"/>
        <v>60000</v>
      </c>
      <c r="F29" s="89">
        <f t="shared" si="38"/>
        <v>60000</v>
      </c>
      <c r="G29" s="89">
        <f t="shared" si="38"/>
        <v>60000</v>
      </c>
      <c r="H29" s="89">
        <f t="shared" si="38"/>
        <v>60000</v>
      </c>
      <c r="I29" s="89">
        <f t="shared" si="38"/>
        <v>60000</v>
      </c>
      <c r="J29" s="89">
        <f t="shared" si="38"/>
        <v>60000</v>
      </c>
      <c r="K29" s="89">
        <f t="shared" si="38"/>
        <v>60000</v>
      </c>
      <c r="L29" s="90"/>
      <c r="M29" s="84"/>
      <c r="N29" s="84"/>
      <c r="O29" s="89">
        <f>$B$29*O19</f>
        <v>100000</v>
      </c>
      <c r="P29" s="89">
        <f t="shared" ref="P29:W29" si="39">$B$29*P19</f>
        <v>100000</v>
      </c>
      <c r="Q29" s="89">
        <f t="shared" si="39"/>
        <v>100000</v>
      </c>
      <c r="R29" s="89">
        <f t="shared" si="39"/>
        <v>100000</v>
      </c>
      <c r="S29" s="89">
        <f t="shared" si="39"/>
        <v>100000</v>
      </c>
      <c r="T29" s="89">
        <f t="shared" si="39"/>
        <v>100000</v>
      </c>
      <c r="U29" s="89">
        <f t="shared" si="39"/>
        <v>100000</v>
      </c>
      <c r="V29" s="89">
        <f t="shared" si="39"/>
        <v>100000</v>
      </c>
      <c r="W29" s="89">
        <f t="shared" si="39"/>
        <v>100000</v>
      </c>
      <c r="X29" s="84"/>
      <c r="Y29" s="84"/>
      <c r="Z29" s="84"/>
      <c r="AA29" s="89">
        <f>$B$29*AA19</f>
        <v>140000</v>
      </c>
      <c r="AB29" s="89">
        <f t="shared" ref="AB29:AI29" si="40">$B$29*AB19</f>
        <v>140000</v>
      </c>
      <c r="AC29" s="89">
        <f t="shared" si="40"/>
        <v>140000</v>
      </c>
      <c r="AD29" s="89">
        <f t="shared" si="40"/>
        <v>140000</v>
      </c>
      <c r="AE29" s="89">
        <f t="shared" si="40"/>
        <v>140000</v>
      </c>
      <c r="AF29" s="89">
        <f t="shared" si="40"/>
        <v>140000</v>
      </c>
      <c r="AG29" s="89">
        <f t="shared" si="40"/>
        <v>140000</v>
      </c>
      <c r="AH29" s="89">
        <f t="shared" si="40"/>
        <v>140000</v>
      </c>
      <c r="AI29" s="89">
        <f t="shared" si="40"/>
        <v>140000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4"/>
    </row>
    <row r="30" spans="1:55">
      <c r="A30" s="66" t="s">
        <v>1</v>
      </c>
      <c r="B30" s="53">
        <v>3000</v>
      </c>
      <c r="C30" s="89"/>
      <c r="D30" s="89">
        <f t="shared" ref="D30:K30" si="41">$B$30</f>
        <v>3000</v>
      </c>
      <c r="E30" s="89">
        <f t="shared" si="41"/>
        <v>3000</v>
      </c>
      <c r="F30" s="89">
        <f t="shared" si="41"/>
        <v>3000</v>
      </c>
      <c r="G30" s="89">
        <f t="shared" si="41"/>
        <v>3000</v>
      </c>
      <c r="H30" s="89">
        <f t="shared" si="41"/>
        <v>3000</v>
      </c>
      <c r="I30" s="89">
        <f t="shared" si="41"/>
        <v>3000</v>
      </c>
      <c r="J30" s="89">
        <f t="shared" si="41"/>
        <v>3000</v>
      </c>
      <c r="K30" s="89">
        <f t="shared" si="41"/>
        <v>3000</v>
      </c>
      <c r="L30" s="90"/>
      <c r="M30" s="84"/>
      <c r="N30" s="84"/>
      <c r="O30" s="89">
        <f>$B$30</f>
        <v>3000</v>
      </c>
      <c r="P30" s="89">
        <f t="shared" ref="P30:W30" si="42">$B$30</f>
        <v>3000</v>
      </c>
      <c r="Q30" s="89">
        <f t="shared" si="42"/>
        <v>3000</v>
      </c>
      <c r="R30" s="89">
        <f t="shared" si="42"/>
        <v>3000</v>
      </c>
      <c r="S30" s="89">
        <f t="shared" si="42"/>
        <v>3000</v>
      </c>
      <c r="T30" s="89">
        <f t="shared" si="42"/>
        <v>3000</v>
      </c>
      <c r="U30" s="89">
        <f t="shared" si="42"/>
        <v>3000</v>
      </c>
      <c r="V30" s="89">
        <f t="shared" si="42"/>
        <v>3000</v>
      </c>
      <c r="W30" s="89">
        <f t="shared" si="42"/>
        <v>3000</v>
      </c>
      <c r="X30" s="84"/>
      <c r="Y30" s="84"/>
      <c r="Z30" s="84"/>
      <c r="AA30" s="89">
        <f>$B$30</f>
        <v>3000</v>
      </c>
      <c r="AB30" s="89">
        <f t="shared" ref="AB30:AI30" si="43">$B$30</f>
        <v>3000</v>
      </c>
      <c r="AC30" s="89">
        <f t="shared" si="43"/>
        <v>3000</v>
      </c>
      <c r="AD30" s="89">
        <f t="shared" si="43"/>
        <v>3000</v>
      </c>
      <c r="AE30" s="89">
        <f t="shared" si="43"/>
        <v>3000</v>
      </c>
      <c r="AF30" s="89">
        <f t="shared" si="43"/>
        <v>3000</v>
      </c>
      <c r="AG30" s="89">
        <f t="shared" si="43"/>
        <v>3000</v>
      </c>
      <c r="AH30" s="89">
        <f t="shared" si="43"/>
        <v>3000</v>
      </c>
      <c r="AI30" s="89">
        <f t="shared" si="43"/>
        <v>3000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4"/>
    </row>
    <row r="31" spans="1:55" ht="12.6" customHeight="1">
      <c r="A31" s="66" t="s">
        <v>36</v>
      </c>
      <c r="B31" s="53">
        <v>5000</v>
      </c>
      <c r="C31" s="89">
        <f>$B$31</f>
        <v>5000</v>
      </c>
      <c r="D31" s="89">
        <f t="shared" ref="D31:K31" si="44">$B$31</f>
        <v>5000</v>
      </c>
      <c r="E31" s="89">
        <f t="shared" si="44"/>
        <v>5000</v>
      </c>
      <c r="F31" s="89">
        <f t="shared" si="44"/>
        <v>5000</v>
      </c>
      <c r="G31" s="89">
        <f t="shared" si="44"/>
        <v>5000</v>
      </c>
      <c r="H31" s="89">
        <f t="shared" si="44"/>
        <v>5000</v>
      </c>
      <c r="I31" s="89">
        <f t="shared" si="44"/>
        <v>5000</v>
      </c>
      <c r="J31" s="89">
        <f t="shared" si="44"/>
        <v>5000</v>
      </c>
      <c r="K31" s="89">
        <f t="shared" si="44"/>
        <v>5000</v>
      </c>
      <c r="L31" s="90"/>
      <c r="M31" s="84"/>
      <c r="N31" s="84"/>
      <c r="O31" s="89">
        <f>$B$31</f>
        <v>5000</v>
      </c>
      <c r="P31" s="89">
        <f t="shared" ref="P31:W31" si="45">$B$31</f>
        <v>5000</v>
      </c>
      <c r="Q31" s="89">
        <f t="shared" si="45"/>
        <v>5000</v>
      </c>
      <c r="R31" s="89">
        <f t="shared" si="45"/>
        <v>5000</v>
      </c>
      <c r="S31" s="89">
        <f t="shared" si="45"/>
        <v>5000</v>
      </c>
      <c r="T31" s="89">
        <f t="shared" si="45"/>
        <v>5000</v>
      </c>
      <c r="U31" s="89">
        <f t="shared" si="45"/>
        <v>5000</v>
      </c>
      <c r="V31" s="89">
        <f t="shared" si="45"/>
        <v>5000</v>
      </c>
      <c r="W31" s="89">
        <f t="shared" si="45"/>
        <v>5000</v>
      </c>
      <c r="X31" s="84"/>
      <c r="Y31" s="84"/>
      <c r="Z31" s="84"/>
      <c r="AA31" s="89">
        <f>$B$31</f>
        <v>5000</v>
      </c>
      <c r="AB31" s="89">
        <f t="shared" ref="AB31:AI31" si="46">$B$31</f>
        <v>5000</v>
      </c>
      <c r="AC31" s="89">
        <f t="shared" si="46"/>
        <v>5000</v>
      </c>
      <c r="AD31" s="89">
        <f t="shared" si="46"/>
        <v>5000</v>
      </c>
      <c r="AE31" s="89">
        <f t="shared" si="46"/>
        <v>5000</v>
      </c>
      <c r="AF31" s="89">
        <f t="shared" si="46"/>
        <v>5000</v>
      </c>
      <c r="AG31" s="89">
        <f t="shared" si="46"/>
        <v>5000</v>
      </c>
      <c r="AH31" s="89">
        <f t="shared" si="46"/>
        <v>5000</v>
      </c>
      <c r="AI31" s="89">
        <f t="shared" si="46"/>
        <v>5000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4"/>
    </row>
    <row r="32" spans="1:55" ht="10.8" customHeight="1">
      <c r="A32" s="66" t="s">
        <v>37</v>
      </c>
      <c r="B32" s="53">
        <v>1000</v>
      </c>
      <c r="C32" s="89">
        <f>$B$32</f>
        <v>1000</v>
      </c>
      <c r="D32" s="89">
        <f t="shared" ref="D32:K32" si="47">$B$32</f>
        <v>1000</v>
      </c>
      <c r="E32" s="89">
        <f t="shared" si="47"/>
        <v>1000</v>
      </c>
      <c r="F32" s="89">
        <f t="shared" si="47"/>
        <v>1000</v>
      </c>
      <c r="G32" s="89">
        <f t="shared" si="47"/>
        <v>1000</v>
      </c>
      <c r="H32" s="89">
        <f t="shared" si="47"/>
        <v>1000</v>
      </c>
      <c r="I32" s="89">
        <f t="shared" si="47"/>
        <v>1000</v>
      </c>
      <c r="J32" s="89">
        <f t="shared" si="47"/>
        <v>1000</v>
      </c>
      <c r="K32" s="89">
        <f t="shared" si="47"/>
        <v>1000</v>
      </c>
      <c r="L32" s="91"/>
      <c r="M32" s="92"/>
      <c r="N32" s="92"/>
      <c r="O32" s="89">
        <f>$B$32</f>
        <v>1000</v>
      </c>
      <c r="P32" s="89">
        <f t="shared" ref="P32:W32" si="48">$B$32</f>
        <v>1000</v>
      </c>
      <c r="Q32" s="89">
        <f t="shared" si="48"/>
        <v>1000</v>
      </c>
      <c r="R32" s="89">
        <f t="shared" si="48"/>
        <v>1000</v>
      </c>
      <c r="S32" s="89">
        <f t="shared" si="48"/>
        <v>1000</v>
      </c>
      <c r="T32" s="89">
        <f t="shared" si="48"/>
        <v>1000</v>
      </c>
      <c r="U32" s="89">
        <f t="shared" si="48"/>
        <v>1000</v>
      </c>
      <c r="V32" s="89">
        <f t="shared" si="48"/>
        <v>1000</v>
      </c>
      <c r="W32" s="89">
        <f t="shared" si="48"/>
        <v>1000</v>
      </c>
      <c r="X32" s="92"/>
      <c r="Y32" s="92"/>
      <c r="Z32" s="92"/>
      <c r="AA32" s="89">
        <f>$B$32</f>
        <v>1000</v>
      </c>
      <c r="AB32" s="89">
        <f t="shared" ref="AB32:AI32" si="49">$B$32</f>
        <v>1000</v>
      </c>
      <c r="AC32" s="89">
        <f t="shared" si="49"/>
        <v>1000</v>
      </c>
      <c r="AD32" s="89">
        <f t="shared" si="49"/>
        <v>1000</v>
      </c>
      <c r="AE32" s="89">
        <f t="shared" si="49"/>
        <v>1000</v>
      </c>
      <c r="AF32" s="89">
        <f t="shared" si="49"/>
        <v>1000</v>
      </c>
      <c r="AG32" s="89">
        <f t="shared" si="49"/>
        <v>1000</v>
      </c>
      <c r="AH32" s="89">
        <f t="shared" si="49"/>
        <v>1000</v>
      </c>
      <c r="AI32" s="89">
        <f t="shared" si="49"/>
        <v>1000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4"/>
    </row>
    <row r="33" spans="1:55" ht="27.6" customHeight="1">
      <c r="A33" s="66" t="s">
        <v>38</v>
      </c>
      <c r="B33" s="49" t="s">
        <v>46</v>
      </c>
      <c r="C33" s="89">
        <f>(C20/2)*0.03</f>
        <v>0</v>
      </c>
      <c r="D33" s="89">
        <f t="shared" ref="D33:K33" si="50">(D20/2)*0.03</f>
        <v>2700</v>
      </c>
      <c r="E33" s="89">
        <f t="shared" si="50"/>
        <v>2700</v>
      </c>
      <c r="F33" s="89">
        <f t="shared" si="50"/>
        <v>2700</v>
      </c>
      <c r="G33" s="89">
        <f t="shared" si="50"/>
        <v>2700</v>
      </c>
      <c r="H33" s="89">
        <f t="shared" si="50"/>
        <v>2700</v>
      </c>
      <c r="I33" s="89">
        <f t="shared" si="50"/>
        <v>2700</v>
      </c>
      <c r="J33" s="89">
        <f t="shared" si="50"/>
        <v>2700</v>
      </c>
      <c r="K33" s="89">
        <f t="shared" si="50"/>
        <v>2700</v>
      </c>
      <c r="L33" s="93"/>
      <c r="M33" s="93"/>
      <c r="N33" s="93"/>
      <c r="O33" s="89">
        <f>(O20/2)*0.03</f>
        <v>4500</v>
      </c>
      <c r="P33" s="89">
        <f t="shared" ref="P33:W33" si="51">(P20/2)*0.03</f>
        <v>4500</v>
      </c>
      <c r="Q33" s="89">
        <f t="shared" si="51"/>
        <v>4500</v>
      </c>
      <c r="R33" s="89">
        <f t="shared" si="51"/>
        <v>4500</v>
      </c>
      <c r="S33" s="89">
        <f t="shared" si="51"/>
        <v>4500</v>
      </c>
      <c r="T33" s="89">
        <f t="shared" si="51"/>
        <v>4500</v>
      </c>
      <c r="U33" s="89">
        <f t="shared" si="51"/>
        <v>4500</v>
      </c>
      <c r="V33" s="89">
        <f t="shared" si="51"/>
        <v>4500</v>
      </c>
      <c r="W33" s="89">
        <f t="shared" si="51"/>
        <v>4500</v>
      </c>
      <c r="X33" s="93"/>
      <c r="Y33" s="93"/>
      <c r="Z33" s="93"/>
      <c r="AA33" s="89">
        <f>(AA20/2)*0.03</f>
        <v>6300</v>
      </c>
      <c r="AB33" s="89">
        <f t="shared" ref="AB33:AI33" si="52">(AB20/2)*0.03</f>
        <v>6300</v>
      </c>
      <c r="AC33" s="89">
        <f t="shared" si="52"/>
        <v>6300</v>
      </c>
      <c r="AD33" s="89">
        <f t="shared" si="52"/>
        <v>6300</v>
      </c>
      <c r="AE33" s="89">
        <f t="shared" si="52"/>
        <v>6300</v>
      </c>
      <c r="AF33" s="89">
        <f t="shared" si="52"/>
        <v>6300</v>
      </c>
      <c r="AG33" s="89">
        <f t="shared" si="52"/>
        <v>6300</v>
      </c>
      <c r="AH33" s="89">
        <f t="shared" si="52"/>
        <v>6300</v>
      </c>
      <c r="AI33" s="89">
        <f t="shared" si="52"/>
        <v>6300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4"/>
    </row>
    <row r="34" spans="1:55" ht="11.4" customHeight="1">
      <c r="A34" s="66" t="s">
        <v>39</v>
      </c>
      <c r="B34" s="53">
        <v>20000</v>
      </c>
      <c r="C34" s="89"/>
      <c r="D34" s="89">
        <f t="shared" ref="D34:K34" si="53">$B$34</f>
        <v>20000</v>
      </c>
      <c r="E34" s="89">
        <f t="shared" si="53"/>
        <v>20000</v>
      </c>
      <c r="F34" s="89">
        <f t="shared" si="53"/>
        <v>20000</v>
      </c>
      <c r="G34" s="89">
        <f t="shared" si="53"/>
        <v>20000</v>
      </c>
      <c r="H34" s="89">
        <f t="shared" si="53"/>
        <v>20000</v>
      </c>
      <c r="I34" s="89">
        <f t="shared" si="53"/>
        <v>20000</v>
      </c>
      <c r="J34" s="89">
        <f t="shared" si="53"/>
        <v>20000</v>
      </c>
      <c r="K34" s="89">
        <f t="shared" si="53"/>
        <v>20000</v>
      </c>
      <c r="L34" s="94"/>
      <c r="M34" s="94"/>
      <c r="N34" s="94"/>
      <c r="O34" s="89">
        <f>$B$34</f>
        <v>20000</v>
      </c>
      <c r="P34" s="89">
        <f t="shared" ref="P34:W34" si="54">$B$34</f>
        <v>20000</v>
      </c>
      <c r="Q34" s="89">
        <f t="shared" si="54"/>
        <v>20000</v>
      </c>
      <c r="R34" s="89">
        <f t="shared" si="54"/>
        <v>20000</v>
      </c>
      <c r="S34" s="89">
        <f t="shared" si="54"/>
        <v>20000</v>
      </c>
      <c r="T34" s="89">
        <f t="shared" si="54"/>
        <v>20000</v>
      </c>
      <c r="U34" s="89">
        <f t="shared" si="54"/>
        <v>20000</v>
      </c>
      <c r="V34" s="89">
        <f t="shared" si="54"/>
        <v>20000</v>
      </c>
      <c r="W34" s="89">
        <f t="shared" si="54"/>
        <v>20000</v>
      </c>
      <c r="X34" s="94"/>
      <c r="Y34" s="94"/>
      <c r="Z34" s="94"/>
      <c r="AA34" s="89">
        <f>$B$34</f>
        <v>20000</v>
      </c>
      <c r="AB34" s="89">
        <f t="shared" ref="AB34:AI34" si="55">$B$34</f>
        <v>20000</v>
      </c>
      <c r="AC34" s="89">
        <f t="shared" si="55"/>
        <v>20000</v>
      </c>
      <c r="AD34" s="89">
        <f t="shared" si="55"/>
        <v>20000</v>
      </c>
      <c r="AE34" s="89">
        <f t="shared" si="55"/>
        <v>20000</v>
      </c>
      <c r="AF34" s="89">
        <f t="shared" si="55"/>
        <v>20000</v>
      </c>
      <c r="AG34" s="89">
        <f t="shared" si="55"/>
        <v>20000</v>
      </c>
      <c r="AH34" s="89">
        <f t="shared" si="55"/>
        <v>20000</v>
      </c>
      <c r="AI34" s="89">
        <f t="shared" si="55"/>
        <v>20000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4"/>
    </row>
    <row r="35" spans="1:55" ht="10.199999999999999" customHeight="1">
      <c r="A35" s="67" t="s">
        <v>40</v>
      </c>
      <c r="B35" s="54">
        <v>0.06</v>
      </c>
      <c r="C35" s="89">
        <f>C11*0.06</f>
        <v>0</v>
      </c>
      <c r="D35" s="89">
        <f t="shared" ref="D35:K35" si="56">D11*0.06</f>
        <v>22200</v>
      </c>
      <c r="E35" s="89">
        <f t="shared" si="56"/>
        <v>27000</v>
      </c>
      <c r="F35" s="89">
        <f t="shared" si="56"/>
        <v>14400</v>
      </c>
      <c r="G35" s="89">
        <f t="shared" si="56"/>
        <v>27000</v>
      </c>
      <c r="H35" s="89">
        <f t="shared" si="56"/>
        <v>27000</v>
      </c>
      <c r="I35" s="89">
        <f t="shared" si="56"/>
        <v>27000</v>
      </c>
      <c r="J35" s="89">
        <f t="shared" si="56"/>
        <v>27000</v>
      </c>
      <c r="K35" s="89">
        <f t="shared" si="56"/>
        <v>27000</v>
      </c>
      <c r="L35" s="90"/>
      <c r="M35" s="84"/>
      <c r="N35" s="84"/>
      <c r="O35" s="89">
        <f>O11*0.06</f>
        <v>18000</v>
      </c>
      <c r="P35" s="89">
        <f t="shared" ref="P35:W35" si="57">P11*0.06</f>
        <v>38400</v>
      </c>
      <c r="Q35" s="89">
        <f t="shared" si="57"/>
        <v>38400</v>
      </c>
      <c r="R35" s="89">
        <f t="shared" si="57"/>
        <v>24000</v>
      </c>
      <c r="S35" s="89">
        <f t="shared" si="57"/>
        <v>38400</v>
      </c>
      <c r="T35" s="89">
        <f t="shared" si="57"/>
        <v>38400</v>
      </c>
      <c r="U35" s="89">
        <f t="shared" si="57"/>
        <v>38400</v>
      </c>
      <c r="V35" s="89">
        <f t="shared" si="57"/>
        <v>38400</v>
      </c>
      <c r="W35" s="89">
        <f t="shared" si="57"/>
        <v>38400</v>
      </c>
      <c r="X35" s="84"/>
      <c r="Y35" s="84"/>
      <c r="Z35" s="84"/>
      <c r="AA35" s="89">
        <f>AA11*0.06</f>
        <v>25200</v>
      </c>
      <c r="AB35" s="89">
        <f t="shared" ref="AB35:AI35" si="58">AB11*0.06</f>
        <v>49200</v>
      </c>
      <c r="AC35" s="89">
        <f t="shared" si="58"/>
        <v>49200</v>
      </c>
      <c r="AD35" s="89">
        <f t="shared" si="58"/>
        <v>31200</v>
      </c>
      <c r="AE35" s="89">
        <f t="shared" si="58"/>
        <v>49200</v>
      </c>
      <c r="AF35" s="89">
        <f t="shared" si="58"/>
        <v>49200</v>
      </c>
      <c r="AG35" s="89">
        <f t="shared" si="58"/>
        <v>49200</v>
      </c>
      <c r="AH35" s="89">
        <f t="shared" si="58"/>
        <v>49200</v>
      </c>
      <c r="AI35" s="89">
        <f t="shared" si="58"/>
        <v>49200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4"/>
    </row>
    <row r="36" spans="1:55" ht="3" hidden="1" customHeight="1">
      <c r="A36" s="3"/>
      <c r="B36" s="53"/>
      <c r="C36" s="29"/>
      <c r="D36" s="31"/>
      <c r="E36" s="31"/>
      <c r="F36" s="31"/>
      <c r="G36" s="31"/>
      <c r="H36" s="31"/>
      <c r="I36" s="31"/>
      <c r="J36" s="31"/>
      <c r="K36" s="31"/>
      <c r="L36" s="28"/>
      <c r="M36" s="20"/>
      <c r="N36" s="20"/>
      <c r="O36" s="29"/>
      <c r="P36" s="31"/>
      <c r="Q36" s="31"/>
      <c r="R36" s="31"/>
      <c r="S36" s="31"/>
      <c r="T36" s="31"/>
      <c r="U36" s="31"/>
      <c r="V36" s="31"/>
      <c r="W36" s="31"/>
      <c r="X36" s="20"/>
      <c r="Y36" s="20"/>
      <c r="Z36" s="20"/>
      <c r="AA36" s="29"/>
      <c r="AB36" s="31"/>
      <c r="AC36" s="31"/>
      <c r="AD36" s="31"/>
      <c r="AE36" s="31"/>
      <c r="AF36" s="31"/>
      <c r="AG36" s="31"/>
      <c r="AH36" s="31"/>
      <c r="AI36" s="3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4"/>
    </row>
    <row r="37" spans="1:55" hidden="1">
      <c r="B37" s="53"/>
      <c r="C37" s="29"/>
      <c r="D37" s="30"/>
      <c r="E37" s="30"/>
      <c r="F37" s="30"/>
      <c r="G37" s="30"/>
      <c r="H37" s="30"/>
      <c r="I37" s="30"/>
      <c r="J37" s="30"/>
      <c r="K37" s="30"/>
      <c r="L37" s="27"/>
      <c r="M37" s="7"/>
      <c r="N37" s="7"/>
      <c r="O37" s="29"/>
      <c r="P37" s="30"/>
      <c r="Q37" s="30"/>
      <c r="R37" s="30"/>
      <c r="S37" s="30"/>
      <c r="T37" s="30"/>
      <c r="U37" s="30"/>
      <c r="V37" s="30"/>
      <c r="W37" s="30"/>
      <c r="X37" s="7"/>
      <c r="Y37" s="7"/>
      <c r="Z37" s="7"/>
      <c r="AA37" s="29"/>
      <c r="AB37" s="30"/>
      <c r="AC37" s="30"/>
      <c r="AD37" s="30"/>
      <c r="AE37" s="30"/>
      <c r="AF37" s="30"/>
      <c r="AG37" s="30"/>
      <c r="AH37" s="30"/>
      <c r="AI37" s="30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14"/>
    </row>
    <row r="38" spans="1:55" ht="1.2" customHeight="1">
      <c r="A38" s="3"/>
      <c r="B38" s="53"/>
      <c r="C38" s="29"/>
      <c r="D38" s="30"/>
      <c r="E38" s="30"/>
      <c r="F38" s="30"/>
      <c r="G38" s="30"/>
      <c r="H38" s="30"/>
      <c r="I38" s="30"/>
      <c r="J38" s="30"/>
      <c r="K38" s="30"/>
      <c r="L38" s="27"/>
      <c r="M38" s="7"/>
      <c r="N38" s="7"/>
      <c r="O38" s="29"/>
      <c r="P38" s="30"/>
      <c r="Q38" s="30"/>
      <c r="R38" s="30"/>
      <c r="S38" s="30"/>
      <c r="T38" s="30"/>
      <c r="U38" s="30"/>
      <c r="V38" s="30"/>
      <c r="W38" s="30"/>
      <c r="X38" s="7"/>
      <c r="Y38" s="7"/>
      <c r="Z38" s="7"/>
      <c r="AA38" s="29"/>
      <c r="AB38" s="30"/>
      <c r="AC38" s="30"/>
      <c r="AD38" s="30"/>
      <c r="AE38" s="30"/>
      <c r="AF38" s="30"/>
      <c r="AG38" s="30"/>
      <c r="AH38" s="30"/>
      <c r="AI38" s="30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4"/>
    </row>
    <row r="39" spans="1:55" s="23" customFormat="1" ht="12.6" customHeight="1">
      <c r="A39" s="98" t="s">
        <v>48</v>
      </c>
      <c r="B39" s="99">
        <v>23153.279999999999</v>
      </c>
      <c r="C39" s="29"/>
      <c r="D39" s="29"/>
      <c r="E39" s="29"/>
      <c r="F39" s="29">
        <f>B39</f>
        <v>23153.279999999999</v>
      </c>
      <c r="G39" s="29"/>
      <c r="H39" s="29"/>
      <c r="I39" s="29"/>
      <c r="J39" s="29"/>
      <c r="K39" s="29"/>
      <c r="L39" s="100"/>
      <c r="M39" s="101"/>
      <c r="N39" s="101"/>
      <c r="O39" s="29"/>
      <c r="P39" s="29"/>
      <c r="Q39" s="29"/>
      <c r="R39" s="29">
        <v>23153.279999999999</v>
      </c>
      <c r="S39" s="29"/>
      <c r="T39" s="29"/>
      <c r="U39" s="29"/>
      <c r="V39" s="29"/>
      <c r="W39" s="29"/>
      <c r="X39" s="101"/>
      <c r="Y39" s="101"/>
      <c r="Z39" s="101"/>
      <c r="AA39" s="29"/>
      <c r="AB39" s="29"/>
      <c r="AC39" s="29"/>
      <c r="AD39" s="29">
        <v>23153</v>
      </c>
      <c r="AE39" s="29"/>
      <c r="AF39" s="29"/>
      <c r="AG39" s="29"/>
      <c r="AH39" s="29"/>
      <c r="AI39" s="29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</row>
    <row r="40" spans="1:55" ht="11.4" hidden="1" customHeight="1">
      <c r="A40" s="3"/>
      <c r="B40" s="53"/>
      <c r="C40" s="29"/>
      <c r="D40" s="30"/>
      <c r="E40" s="30"/>
      <c r="F40" s="30"/>
      <c r="G40" s="30"/>
      <c r="H40" s="30"/>
      <c r="I40" s="30"/>
      <c r="J40" s="30"/>
      <c r="K40" s="30"/>
      <c r="L40" s="27"/>
      <c r="M40" s="7"/>
      <c r="N40" s="7"/>
      <c r="O40" s="29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29"/>
      <c r="AB40" s="30"/>
      <c r="AC40" s="30"/>
      <c r="AD40" s="30"/>
      <c r="AE40" s="30"/>
      <c r="AF40" s="30"/>
      <c r="AG40" s="30"/>
      <c r="AH40" s="30"/>
      <c r="AI40" s="30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4"/>
    </row>
    <row r="41" spans="1:55" ht="12">
      <c r="A41" s="8" t="s">
        <v>7</v>
      </c>
      <c r="B41" s="55"/>
      <c r="C41" s="26">
        <f>C11-C22</f>
        <v>-11000</v>
      </c>
      <c r="D41" s="26">
        <f>D11-D22</f>
        <v>195100</v>
      </c>
      <c r="E41" s="26">
        <f>E11-E22</f>
        <v>255300</v>
      </c>
      <c r="F41" s="26">
        <f>F11-F22-F39</f>
        <v>69746.720000000001</v>
      </c>
      <c r="G41" s="26">
        <f>G11-G22</f>
        <v>255300</v>
      </c>
      <c r="H41" s="26">
        <f>H11-H22</f>
        <v>255300</v>
      </c>
      <c r="I41" s="26">
        <f>I11-I22</f>
        <v>255300</v>
      </c>
      <c r="J41" s="26">
        <f>J11-J22</f>
        <v>255300</v>
      </c>
      <c r="K41" s="26">
        <f>K11-K22</f>
        <v>255300</v>
      </c>
      <c r="L41" s="9"/>
      <c r="M41" s="9"/>
      <c r="N41" s="9"/>
      <c r="O41" s="26">
        <f>O11-O22</f>
        <v>108500</v>
      </c>
      <c r="P41" s="26">
        <f t="shared" ref="P41:W41" si="59">P11-P22</f>
        <v>363100</v>
      </c>
      <c r="Q41" s="26">
        <f t="shared" si="59"/>
        <v>363100</v>
      </c>
      <c r="R41" s="26">
        <f>R11-R22-R39</f>
        <v>154346.72</v>
      </c>
      <c r="S41" s="26">
        <f t="shared" si="59"/>
        <v>363100</v>
      </c>
      <c r="T41" s="26">
        <f t="shared" si="59"/>
        <v>363100</v>
      </c>
      <c r="U41" s="26">
        <f t="shared" si="59"/>
        <v>363100</v>
      </c>
      <c r="V41" s="26">
        <f t="shared" si="59"/>
        <v>363100</v>
      </c>
      <c r="W41" s="26">
        <f t="shared" si="59"/>
        <v>363100</v>
      </c>
      <c r="X41" s="9"/>
      <c r="Y41" s="9"/>
      <c r="Z41" s="9"/>
      <c r="AA41" s="26">
        <f>AA11-AA22</f>
        <v>165500</v>
      </c>
      <c r="AB41" s="26">
        <f t="shared" ref="AB41:AI41" si="60">AB11-AB22</f>
        <v>466500</v>
      </c>
      <c r="AC41" s="26">
        <f t="shared" si="60"/>
        <v>466500</v>
      </c>
      <c r="AD41" s="26">
        <f>AD11-AD22-AD39</f>
        <v>211347</v>
      </c>
      <c r="AE41" s="26">
        <f t="shared" si="60"/>
        <v>466500</v>
      </c>
      <c r="AF41" s="26">
        <f t="shared" si="60"/>
        <v>466500</v>
      </c>
      <c r="AG41" s="26">
        <f t="shared" si="60"/>
        <v>466500</v>
      </c>
      <c r="AH41" s="26">
        <f t="shared" si="60"/>
        <v>466500</v>
      </c>
      <c r="AI41" s="26">
        <f t="shared" si="60"/>
        <v>466500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14"/>
    </row>
    <row r="42" spans="1:55" s="18" customFormat="1" ht="15" customHeight="1">
      <c r="A42" s="40" t="s">
        <v>8</v>
      </c>
      <c r="B42" s="56"/>
      <c r="C42" s="2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6"/>
      <c r="AC42" s="16"/>
      <c r="AD42" s="16"/>
      <c r="AE42" s="16"/>
      <c r="AF42" s="16"/>
      <c r="AG42" s="16"/>
      <c r="AH42" s="16"/>
      <c r="AI42" s="16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14"/>
    </row>
    <row r="43" spans="1:55" s="18" customFormat="1" ht="1.2" hidden="1" customHeight="1">
      <c r="A43" s="40"/>
      <c r="B43" s="56"/>
      <c r="C43" s="2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  <c r="AB43" s="16"/>
      <c r="AC43" s="16"/>
      <c r="AD43" s="16"/>
      <c r="AE43" s="16"/>
      <c r="AF43" s="16"/>
      <c r="AG43" s="16"/>
      <c r="AH43" s="16"/>
      <c r="AI43" s="16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14"/>
    </row>
    <row r="44" spans="1:55" ht="0.6" hidden="1" customHeight="1">
      <c r="A44" s="19"/>
      <c r="B44" s="32"/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0"/>
      <c r="AB44" s="1"/>
      <c r="AC44" s="1"/>
      <c r="AD44" s="1"/>
      <c r="AE44" s="1"/>
      <c r="AF44" s="1"/>
      <c r="AG44" s="1"/>
      <c r="AH44" s="1"/>
      <c r="AI44" s="1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14"/>
    </row>
    <row r="45" spans="1:55" s="38" customFormat="1" ht="12">
      <c r="A45" s="41" t="s">
        <v>47</v>
      </c>
      <c r="B45" s="32"/>
      <c r="C45" s="33">
        <v>1</v>
      </c>
      <c r="D45" s="34">
        <v>2</v>
      </c>
      <c r="E45" s="34">
        <v>3</v>
      </c>
      <c r="F45" s="34">
        <v>4</v>
      </c>
      <c r="G45" s="35">
        <v>5</v>
      </c>
      <c r="H45" s="34">
        <v>6</v>
      </c>
      <c r="I45" s="34">
        <v>7</v>
      </c>
      <c r="J45" s="34">
        <v>8</v>
      </c>
      <c r="K45" s="34">
        <v>9</v>
      </c>
      <c r="L45" s="34">
        <v>10</v>
      </c>
      <c r="M45" s="34">
        <v>11</v>
      </c>
      <c r="N45" s="34">
        <v>12</v>
      </c>
      <c r="O45" s="36">
        <v>13</v>
      </c>
      <c r="P45" s="34">
        <v>14</v>
      </c>
      <c r="Q45" s="34">
        <v>15</v>
      </c>
      <c r="R45" s="34">
        <v>16</v>
      </c>
      <c r="S45" s="34">
        <v>17</v>
      </c>
      <c r="T45" s="38">
        <v>18</v>
      </c>
      <c r="U45" s="34">
        <v>19</v>
      </c>
      <c r="V45" s="34">
        <v>20</v>
      </c>
      <c r="W45" s="34">
        <v>21</v>
      </c>
      <c r="X45" s="34">
        <v>22</v>
      </c>
      <c r="Y45" s="34">
        <v>23</v>
      </c>
      <c r="Z45" s="34">
        <v>24</v>
      </c>
      <c r="AA45" s="36">
        <v>25</v>
      </c>
      <c r="AB45" s="34">
        <v>26</v>
      </c>
      <c r="AC45" s="34">
        <v>27</v>
      </c>
      <c r="AD45" s="34">
        <v>28</v>
      </c>
      <c r="AE45" s="34">
        <v>29</v>
      </c>
      <c r="AF45" s="38">
        <v>30</v>
      </c>
      <c r="AG45" s="34">
        <v>31</v>
      </c>
      <c r="AH45" s="34">
        <v>32</v>
      </c>
      <c r="AI45" s="34">
        <v>33</v>
      </c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9"/>
    </row>
    <row r="46" spans="1:55" s="38" customFormat="1" ht="24">
      <c r="A46" s="95" t="s">
        <v>9</v>
      </c>
      <c r="B46" s="57">
        <f>-B3</f>
        <v>-1395000</v>
      </c>
      <c r="C46" s="96">
        <f>B46+C41</f>
        <v>-1406000</v>
      </c>
      <c r="D46" s="96">
        <f t="shared" ref="D46:K46" si="61">C46+D41</f>
        <v>-1210900</v>
      </c>
      <c r="E46" s="96">
        <f t="shared" si="61"/>
        <v>-955600</v>
      </c>
      <c r="F46" s="96">
        <f t="shared" si="61"/>
        <v>-885853.28</v>
      </c>
      <c r="G46" s="96">
        <f t="shared" si="61"/>
        <v>-630553.28</v>
      </c>
      <c r="H46" s="96">
        <f t="shared" si="61"/>
        <v>-375253.28</v>
      </c>
      <c r="I46" s="96">
        <f t="shared" si="61"/>
        <v>-119953.28000000003</v>
      </c>
      <c r="J46" s="96">
        <f t="shared" si="61"/>
        <v>135346.71999999997</v>
      </c>
      <c r="K46" s="96">
        <f t="shared" si="61"/>
        <v>390646.72</v>
      </c>
      <c r="L46" s="97"/>
      <c r="M46" s="97"/>
      <c r="N46" s="97">
        <f>-700000+K46</f>
        <v>-309353.28000000003</v>
      </c>
      <c r="O46" s="97">
        <f>N46+O41</f>
        <v>-200853.28000000003</v>
      </c>
      <c r="P46" s="97">
        <f t="shared" ref="P46:W46" si="62">O46+P41</f>
        <v>162246.71999999997</v>
      </c>
      <c r="Q46" s="97">
        <f t="shared" si="62"/>
        <v>525346.72</v>
      </c>
      <c r="R46" s="97">
        <f t="shared" si="62"/>
        <v>679693.44</v>
      </c>
      <c r="S46" s="97">
        <f t="shared" si="62"/>
        <v>1042793.44</v>
      </c>
      <c r="T46" s="97">
        <f t="shared" si="62"/>
        <v>1405893.44</v>
      </c>
      <c r="U46" s="97">
        <f t="shared" si="62"/>
        <v>1768993.44</v>
      </c>
      <c r="V46" s="97">
        <f t="shared" si="62"/>
        <v>2132093.44</v>
      </c>
      <c r="W46" s="97">
        <f t="shared" si="62"/>
        <v>2495193.44</v>
      </c>
      <c r="X46" s="97"/>
      <c r="Y46" s="97"/>
      <c r="Z46" s="97">
        <f>-700000+W46</f>
        <v>1795193.44</v>
      </c>
      <c r="AA46" s="97">
        <f>Z46+AA41</f>
        <v>1960693.44</v>
      </c>
      <c r="AB46" s="97">
        <f t="shared" ref="AB46:AI46" si="63">AA46+AB41</f>
        <v>2427193.44</v>
      </c>
      <c r="AC46" s="97">
        <f t="shared" si="63"/>
        <v>2893693.44</v>
      </c>
      <c r="AD46" s="97">
        <f t="shared" si="63"/>
        <v>3105040.44</v>
      </c>
      <c r="AE46" s="97">
        <f t="shared" si="63"/>
        <v>3571540.44</v>
      </c>
      <c r="AF46" s="97">
        <f t="shared" si="63"/>
        <v>4038040.44</v>
      </c>
      <c r="AG46" s="97">
        <f t="shared" si="63"/>
        <v>4504540.4399999995</v>
      </c>
      <c r="AH46" s="97">
        <f t="shared" si="63"/>
        <v>4971040.4399999995</v>
      </c>
      <c r="AI46" s="97">
        <f t="shared" si="63"/>
        <v>5437540.4399999995</v>
      </c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9"/>
    </row>
    <row r="47" spans="1:55">
      <c r="A47" s="15"/>
      <c r="B47" s="5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>
      <c r="A48" s="15"/>
      <c r="B48" s="5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15"/>
      <c r="B49" s="5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>
      <c r="A50" s="15"/>
      <c r="B50" s="5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>
      <c r="A51" s="15"/>
      <c r="B51" s="5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по 7 за 150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км</dc:creator>
  <cp:lastModifiedBy>км</cp:lastModifiedBy>
  <dcterms:created xsi:type="dcterms:W3CDTF">2015-08-19T11:47:20Z</dcterms:created>
  <dcterms:modified xsi:type="dcterms:W3CDTF">2016-07-12T05:30:35Z</dcterms:modified>
</cp:coreProperties>
</file>