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7" i="1" l="1"/>
  <c r="G30" i="1" s="1"/>
  <c r="F27" i="1"/>
  <c r="F30" i="1" s="1"/>
  <c r="E27" i="1"/>
  <c r="E30" i="1" s="1"/>
  <c r="D27" i="1"/>
  <c r="D30" i="1" s="1"/>
  <c r="C27" i="1"/>
  <c r="C30" i="1" s="1"/>
  <c r="B27" i="1"/>
  <c r="B30" i="1" s="1"/>
  <c r="C31" i="1"/>
  <c r="D31" i="1"/>
  <c r="E31" i="1"/>
  <c r="F31" i="1"/>
  <c r="G31" i="1"/>
  <c r="B31" i="1"/>
  <c r="B29" i="1"/>
  <c r="G29" i="1"/>
  <c r="F29" i="1"/>
  <c r="E29" i="1"/>
  <c r="D29" i="1"/>
  <c r="C29" i="1"/>
  <c r="G28" i="1"/>
  <c r="F28" i="1"/>
  <c r="E28" i="1"/>
  <c r="D28" i="1"/>
  <c r="C28" i="1"/>
  <c r="B28" i="1"/>
  <c r="G5" i="1"/>
  <c r="F5" i="1"/>
  <c r="E5" i="1"/>
  <c r="D5" i="1"/>
  <c r="C5" i="1"/>
  <c r="B5" i="1"/>
  <c r="B20" i="1"/>
  <c r="C20" i="1"/>
  <c r="D20" i="1"/>
  <c r="E20" i="1"/>
  <c r="F20" i="1"/>
  <c r="G20" i="1"/>
  <c r="G19" i="1"/>
  <c r="F19" i="1"/>
  <c r="E19" i="1"/>
  <c r="C19" i="1"/>
  <c r="D19" i="1"/>
  <c r="B19" i="1"/>
  <c r="G18" i="1"/>
  <c r="F18" i="1"/>
  <c r="E18" i="1"/>
  <c r="D18" i="1"/>
  <c r="C18" i="1"/>
  <c r="B18" i="1"/>
  <c r="G11" i="1" l="1"/>
  <c r="F11" i="1"/>
  <c r="E11" i="1"/>
  <c r="D11" i="1"/>
  <c r="C11" i="1"/>
  <c r="B11" i="1"/>
  <c r="G4" i="1"/>
  <c r="G3" i="1"/>
  <c r="F4" i="1"/>
  <c r="F3" i="1"/>
  <c r="E4" i="1"/>
  <c r="E3" i="1"/>
  <c r="D4" i="1"/>
  <c r="D3" i="1"/>
  <c r="C3" i="1"/>
  <c r="C4" i="1"/>
  <c r="B4" i="1"/>
  <c r="B3" i="1"/>
</calcChain>
</file>

<file path=xl/sharedStrings.xml><?xml version="1.0" encoding="utf-8"?>
<sst xmlns="http://schemas.openxmlformats.org/spreadsheetml/2006/main" count="67" uniqueCount="27">
  <si>
    <t>50 роутеров</t>
  </si>
  <si>
    <t>Затраты</t>
  </si>
  <si>
    <t>Аренда/мес</t>
  </si>
  <si>
    <t>Аренда/год</t>
  </si>
  <si>
    <t>Данная модель предоставленна без учета оплаты рекламодателей</t>
  </si>
  <si>
    <t>1 месяц</t>
  </si>
  <si>
    <t>2 месяц</t>
  </si>
  <si>
    <t>3 месяц</t>
  </si>
  <si>
    <t>4 месяц</t>
  </si>
  <si>
    <t>5 месяц</t>
  </si>
  <si>
    <t>6 месяц</t>
  </si>
  <si>
    <t>5 роутер</t>
  </si>
  <si>
    <t>20 роутеров</t>
  </si>
  <si>
    <t>30 роутеров</t>
  </si>
  <si>
    <t>40 роутеров</t>
  </si>
  <si>
    <t>60 роутеров</t>
  </si>
  <si>
    <t>Доп.расходы на технического специалиста при учете 300р за подключения объекта</t>
  </si>
  <si>
    <t>При учете, посещаемости заведений в минимальный показатель 1000 подключений в месяц имеем следующие цифры</t>
  </si>
  <si>
    <t>Прирост</t>
  </si>
  <si>
    <t>Подключений/мес</t>
  </si>
  <si>
    <t>При продаже 1 показ = 1 руб</t>
  </si>
  <si>
    <t>Продажа рекламы</t>
  </si>
  <si>
    <t>Совокупно/мес</t>
  </si>
  <si>
    <t>Общий доход, при работе по схеме бесплатной установки роутера за более высокую абон.плату.</t>
  </si>
  <si>
    <t>Данные расчеты взяты из расхода подключения из 200 заведений менее 50% (60 заведений) за 1 год работы</t>
  </si>
  <si>
    <t>При расчетах, не учитывались затраты на печатную продукцию и модель работы с более низской абонентской платой но с установкой роутера за счет заведения не неся самостоятельных на это затрат</t>
  </si>
  <si>
    <t>При установке роутеров за счет заведений строку "затраты" в перой таблице можно либо сократить в двое либо убрать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</si>
</sst>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4" fontId="0" fillId="3" borderId="8" xfId="1" applyFont="1" applyFill="1" applyBorder="1" applyAlignment="1">
      <alignment horizontal="center"/>
    </xf>
    <xf numFmtId="44" fontId="0" fillId="3" borderId="9" xfId="1" applyFont="1" applyFill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0" borderId="11" xfId="0" applyBorder="1"/>
    <xf numFmtId="0" fontId="0" fillId="4" borderId="11" xfId="0" applyFill="1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8" xfId="0" applyFill="1" applyBorder="1" applyAlignment="1">
      <alignment horizontal="center"/>
    </xf>
    <xf numFmtId="44" fontId="0" fillId="4" borderId="19" xfId="1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" xfId="1" applyNumberFormat="1" applyFont="1" applyFill="1" applyBorder="1" applyAlignment="1">
      <alignment horizontal="center"/>
    </xf>
    <xf numFmtId="0" fontId="0" fillId="2" borderId="1" xfId="1" applyNumberFormat="1" applyFont="1" applyFill="1" applyBorder="1" applyAlignment="1">
      <alignment horizontal="center"/>
    </xf>
    <xf numFmtId="0" fontId="0" fillId="2" borderId="6" xfId="1" applyNumberFormat="1" applyFont="1" applyFill="1" applyBorder="1" applyAlignment="1">
      <alignment horizontal="center"/>
    </xf>
    <xf numFmtId="0" fontId="0" fillId="0" borderId="23" xfId="0" applyBorder="1"/>
    <xf numFmtId="0" fontId="0" fillId="0" borderId="15" xfId="0" applyBorder="1" applyAlignment="1">
      <alignment horizontal="center"/>
    </xf>
    <xf numFmtId="0" fontId="0" fillId="3" borderId="6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165" fontId="0" fillId="2" borderId="9" xfId="1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3" borderId="25" xfId="1" applyNumberFormat="1" applyFont="1" applyFill="1" applyBorder="1" applyAlignment="1">
      <alignment horizontal="center"/>
    </xf>
    <xf numFmtId="0" fontId="0" fillId="2" borderId="25" xfId="1" applyNumberFormat="1" applyFont="1" applyFill="1" applyBorder="1" applyAlignment="1">
      <alignment horizontal="center"/>
    </xf>
    <xf numFmtId="165" fontId="0" fillId="2" borderId="26" xfId="1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44" fontId="0" fillId="4" borderId="30" xfId="1" applyFont="1" applyFill="1" applyBorder="1" applyAlignment="1">
      <alignment horizontal="center"/>
    </xf>
    <xf numFmtId="0" fontId="0" fillId="0" borderId="30" xfId="0" applyBorder="1"/>
    <xf numFmtId="0" fontId="0" fillId="4" borderId="31" xfId="0" applyFill="1" applyBorder="1"/>
    <xf numFmtId="0" fontId="0" fillId="0" borderId="32" xfId="0" applyBorder="1"/>
    <xf numFmtId="0" fontId="0" fillId="2" borderId="10" xfId="0" applyFill="1" applyBorder="1" applyAlignment="1">
      <alignment horizontal="center"/>
    </xf>
    <xf numFmtId="0" fontId="0" fillId="0" borderId="13" xfId="0" applyBorder="1"/>
    <xf numFmtId="165" fontId="0" fillId="2" borderId="33" xfId="1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4" workbookViewId="0">
      <selection activeCell="A25" sqref="A25:G31"/>
    </sheetView>
  </sheetViews>
  <sheetFormatPr defaultRowHeight="15" x14ac:dyDescent="0.25"/>
  <cols>
    <col min="1" max="1" width="19.85546875" customWidth="1"/>
    <col min="2" max="2" width="15.28515625" customWidth="1"/>
    <col min="3" max="3" width="15.5703125" customWidth="1"/>
    <col min="4" max="4" width="13.5703125" customWidth="1"/>
    <col min="5" max="5" width="14.28515625" customWidth="1"/>
    <col min="6" max="6" width="19" customWidth="1"/>
    <col min="7" max="7" width="15.42578125" customWidth="1"/>
    <col min="8" max="8" width="33" customWidth="1"/>
  </cols>
  <sheetData>
    <row r="1" spans="1:12" ht="15.75" thickBot="1" x14ac:dyDescent="0.3">
      <c r="A1" s="18"/>
      <c r="B1" s="19" t="s">
        <v>5</v>
      </c>
      <c r="C1" s="19" t="s">
        <v>6</v>
      </c>
      <c r="D1" s="19" t="s">
        <v>7</v>
      </c>
      <c r="E1" s="19" t="s">
        <v>8</v>
      </c>
      <c r="F1" s="19" t="s">
        <v>9</v>
      </c>
      <c r="G1" s="19" t="s">
        <v>10</v>
      </c>
      <c r="H1" s="20"/>
      <c r="I1" s="20"/>
      <c r="J1" s="20"/>
      <c r="K1" s="20"/>
      <c r="L1" s="21"/>
    </row>
    <row r="2" spans="1:12" x14ac:dyDescent="0.25">
      <c r="A2" s="1"/>
      <c r="B2" s="2" t="s">
        <v>11</v>
      </c>
      <c r="C2" s="2" t="s">
        <v>12</v>
      </c>
      <c r="D2" s="2" t="s">
        <v>13</v>
      </c>
      <c r="E2" s="2" t="s">
        <v>14</v>
      </c>
      <c r="F2" s="2" t="s">
        <v>0</v>
      </c>
      <c r="G2" s="3" t="s">
        <v>15</v>
      </c>
      <c r="H2" s="13"/>
      <c r="I2" s="13"/>
      <c r="J2" s="13"/>
      <c r="K2" s="13"/>
      <c r="L2" s="22"/>
    </row>
    <row r="3" spans="1:12" x14ac:dyDescent="0.25">
      <c r="A3" s="4" t="s">
        <v>1</v>
      </c>
      <c r="B3" s="5">
        <f>3000*5</f>
        <v>15000</v>
      </c>
      <c r="C3" s="5">
        <f>15*3000</f>
        <v>45000</v>
      </c>
      <c r="D3" s="5">
        <f>10*3000</f>
        <v>30000</v>
      </c>
      <c r="E3" s="5">
        <f>10*3000</f>
        <v>30000</v>
      </c>
      <c r="F3" s="5">
        <f>10*3000</f>
        <v>30000</v>
      </c>
      <c r="G3" s="5">
        <f>10*3000</f>
        <v>30000</v>
      </c>
      <c r="H3" s="13"/>
      <c r="I3" s="13"/>
      <c r="J3" s="13"/>
      <c r="K3" s="13"/>
      <c r="L3" s="22"/>
    </row>
    <row r="4" spans="1:12" x14ac:dyDescent="0.25">
      <c r="A4" s="7" t="s">
        <v>2</v>
      </c>
      <c r="B4" s="8">
        <f>5*1500</f>
        <v>7500</v>
      </c>
      <c r="C4" s="8">
        <f>20*1500</f>
        <v>30000</v>
      </c>
      <c r="D4" s="8">
        <f>30*1500</f>
        <v>45000</v>
      </c>
      <c r="E4" s="8">
        <f>40*1500</f>
        <v>60000</v>
      </c>
      <c r="F4" s="8">
        <f>50*1500</f>
        <v>75000</v>
      </c>
      <c r="G4" s="9">
        <f>60*1500</f>
        <v>90000</v>
      </c>
      <c r="H4" s="13"/>
      <c r="I4" s="13"/>
      <c r="J4" s="13"/>
      <c r="K4" s="13"/>
      <c r="L4" s="22"/>
    </row>
    <row r="5" spans="1:12" ht="15.75" thickBot="1" x14ac:dyDescent="0.3">
      <c r="A5" s="10" t="s">
        <v>3</v>
      </c>
      <c r="B5" s="11">
        <f>7500*12-B3</f>
        <v>75000</v>
      </c>
      <c r="C5" s="11">
        <f>C4*12-C3</f>
        <v>315000</v>
      </c>
      <c r="D5" s="11">
        <f>D4*12-D3</f>
        <v>510000</v>
      </c>
      <c r="E5" s="11">
        <f>E4*12-E3</f>
        <v>690000</v>
      </c>
      <c r="F5" s="11">
        <f>F4*12-F3</f>
        <v>870000</v>
      </c>
      <c r="G5" s="12">
        <f>G4*12-G3</f>
        <v>1050000</v>
      </c>
      <c r="H5" s="13"/>
      <c r="I5" s="13"/>
      <c r="J5" s="13"/>
      <c r="K5" s="13"/>
      <c r="L5" s="22"/>
    </row>
    <row r="6" spans="1:12" x14ac:dyDescent="0.25">
      <c r="A6" s="23"/>
      <c r="B6" s="13"/>
      <c r="C6" s="13"/>
      <c r="D6" s="13"/>
      <c r="E6" s="13"/>
      <c r="F6" s="13"/>
      <c r="G6" s="13"/>
      <c r="H6" s="13" t="s">
        <v>4</v>
      </c>
      <c r="I6" s="13"/>
      <c r="J6" s="13"/>
      <c r="K6" s="13"/>
      <c r="L6" s="22"/>
    </row>
    <row r="7" spans="1:12" x14ac:dyDescent="0.25">
      <c r="A7" s="2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22"/>
    </row>
    <row r="8" spans="1:12" ht="17.25" customHeight="1" x14ac:dyDescent="0.25">
      <c r="A8" s="23"/>
      <c r="B8" s="13"/>
      <c r="C8" s="13"/>
      <c r="D8" s="13"/>
      <c r="E8" s="13"/>
      <c r="F8" s="13"/>
      <c r="G8" s="13"/>
      <c r="H8" s="13"/>
      <c r="I8" s="13"/>
      <c r="J8" s="13"/>
      <c r="K8" s="13"/>
      <c r="L8" s="22"/>
    </row>
    <row r="9" spans="1:12" x14ac:dyDescent="0.25">
      <c r="A9" s="24"/>
      <c r="B9" s="17" t="s">
        <v>5</v>
      </c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  <c r="H9" s="13"/>
      <c r="I9" s="13"/>
      <c r="J9" s="13"/>
      <c r="K9" s="13"/>
      <c r="L9" s="22"/>
    </row>
    <row r="10" spans="1:12" x14ac:dyDescent="0.25">
      <c r="A10" s="25"/>
      <c r="B10" s="14" t="s">
        <v>11</v>
      </c>
      <c r="C10" s="14" t="s">
        <v>12</v>
      </c>
      <c r="D10" s="14" t="s">
        <v>13</v>
      </c>
      <c r="E10" s="14" t="s">
        <v>14</v>
      </c>
      <c r="F10" s="14" t="s">
        <v>0</v>
      </c>
      <c r="G10" s="14" t="s">
        <v>15</v>
      </c>
      <c r="H10" s="13"/>
      <c r="I10" s="13"/>
      <c r="J10" s="13"/>
      <c r="K10" s="13"/>
      <c r="L10" s="22"/>
    </row>
    <row r="11" spans="1:12" x14ac:dyDescent="0.25">
      <c r="A11" s="4" t="s">
        <v>1</v>
      </c>
      <c r="B11" s="5">
        <f>300*5</f>
        <v>1500</v>
      </c>
      <c r="C11" s="5">
        <f>15*300</f>
        <v>4500</v>
      </c>
      <c r="D11" s="5">
        <f>10*300</f>
        <v>3000</v>
      </c>
      <c r="E11" s="5">
        <f>10*300</f>
        <v>3000</v>
      </c>
      <c r="F11" s="5">
        <f>10*300</f>
        <v>3000</v>
      </c>
      <c r="G11" s="5">
        <f>10*300</f>
        <v>3000</v>
      </c>
      <c r="H11" s="13"/>
      <c r="I11" s="13"/>
      <c r="J11" s="13"/>
      <c r="K11" s="13"/>
      <c r="L11" s="22"/>
    </row>
    <row r="12" spans="1:12" ht="15.75" thickBot="1" x14ac:dyDescent="0.3">
      <c r="A12" s="26"/>
      <c r="B12" s="27"/>
      <c r="C12" s="27"/>
      <c r="D12" s="27"/>
      <c r="E12" s="27"/>
      <c r="F12" s="27"/>
      <c r="G12" s="27"/>
      <c r="H12" s="28"/>
      <c r="I12" s="29"/>
      <c r="J12" s="29"/>
      <c r="K12" s="29"/>
      <c r="L12" s="30"/>
    </row>
    <row r="13" spans="1:12" x14ac:dyDescent="0.25">
      <c r="A13" s="47"/>
      <c r="B13" s="48"/>
      <c r="C13" s="48"/>
      <c r="D13" s="48"/>
      <c r="E13" s="48"/>
      <c r="F13" s="48"/>
      <c r="G13" s="48"/>
      <c r="H13" s="49"/>
      <c r="I13" s="20"/>
      <c r="J13" s="20"/>
      <c r="K13" s="20"/>
      <c r="L13" s="21"/>
    </row>
    <row r="14" spans="1:12" x14ac:dyDescent="0.25">
      <c r="A14" s="50" t="s">
        <v>17</v>
      </c>
      <c r="B14" s="16"/>
      <c r="C14" s="16"/>
      <c r="D14" s="16"/>
      <c r="E14" s="16"/>
      <c r="F14" s="16"/>
      <c r="G14" s="16"/>
      <c r="H14" s="15"/>
      <c r="I14" s="13"/>
      <c r="J14" s="13"/>
      <c r="K14" s="13"/>
      <c r="L14" s="22"/>
    </row>
    <row r="15" spans="1:12" ht="15.75" thickBot="1" x14ac:dyDescent="0.3">
      <c r="A15" s="50"/>
      <c r="B15" s="16"/>
      <c r="C15" s="16"/>
      <c r="D15" s="16"/>
      <c r="E15" s="16"/>
      <c r="F15" s="16"/>
      <c r="G15" s="16"/>
      <c r="H15" s="15"/>
      <c r="I15" s="13"/>
      <c r="J15" s="13"/>
      <c r="K15" s="13"/>
      <c r="L15" s="22"/>
    </row>
    <row r="16" spans="1:12" ht="15.75" thickBot="1" x14ac:dyDescent="0.3">
      <c r="A16" s="18"/>
      <c r="B16" s="19" t="s">
        <v>5</v>
      </c>
      <c r="C16" s="19" t="s">
        <v>6</v>
      </c>
      <c r="D16" s="19" t="s">
        <v>7</v>
      </c>
      <c r="E16" s="19" t="s">
        <v>8</v>
      </c>
      <c r="F16" s="19" t="s">
        <v>9</v>
      </c>
      <c r="G16" s="35" t="s">
        <v>10</v>
      </c>
      <c r="H16" s="34"/>
      <c r="I16" s="13"/>
      <c r="J16" s="13"/>
      <c r="K16" s="13"/>
      <c r="L16" s="22"/>
    </row>
    <row r="17" spans="1:12" ht="15.75" thickBot="1" x14ac:dyDescent="0.3">
      <c r="A17" s="43"/>
      <c r="B17" s="39" t="s">
        <v>11</v>
      </c>
      <c r="C17" s="2" t="s">
        <v>12</v>
      </c>
      <c r="D17" s="2" t="s">
        <v>13</v>
      </c>
      <c r="E17" s="2" t="s">
        <v>14</v>
      </c>
      <c r="F17" s="2" t="s">
        <v>0</v>
      </c>
      <c r="G17" s="3" t="s">
        <v>15</v>
      </c>
      <c r="H17" s="13"/>
      <c r="I17" s="13"/>
      <c r="J17" s="13"/>
      <c r="K17" s="13"/>
      <c r="L17" s="22"/>
    </row>
    <row r="18" spans="1:12" ht="15.75" thickBot="1" x14ac:dyDescent="0.3">
      <c r="A18" s="44" t="s">
        <v>18</v>
      </c>
      <c r="B18" s="40">
        <f>1000*5</f>
        <v>5000</v>
      </c>
      <c r="C18" s="31">
        <f>15*1000</f>
        <v>15000</v>
      </c>
      <c r="D18" s="31">
        <f>10*1000</f>
        <v>10000</v>
      </c>
      <c r="E18" s="31">
        <f>10*1000</f>
        <v>10000</v>
      </c>
      <c r="F18" s="31">
        <f>10*1000</f>
        <v>10000</v>
      </c>
      <c r="G18" s="36">
        <f>10*1000</f>
        <v>10000</v>
      </c>
      <c r="H18" s="13"/>
      <c r="I18" s="13"/>
      <c r="J18" s="13"/>
      <c r="K18" s="13"/>
      <c r="L18" s="22"/>
    </row>
    <row r="19" spans="1:12" ht="15.75" thickBot="1" x14ac:dyDescent="0.3">
      <c r="A19" s="46" t="s">
        <v>19</v>
      </c>
      <c r="B19" s="41">
        <f>5*1000</f>
        <v>5000</v>
      </c>
      <c r="C19" s="32">
        <f>30*1000</f>
        <v>30000</v>
      </c>
      <c r="D19" s="32">
        <f>20*1000</f>
        <v>20000</v>
      </c>
      <c r="E19" s="32">
        <f>40*1000</f>
        <v>40000</v>
      </c>
      <c r="F19" s="32">
        <f>50*1000</f>
        <v>50000</v>
      </c>
      <c r="G19" s="33">
        <f>60*1000</f>
        <v>60000</v>
      </c>
      <c r="H19" s="13"/>
      <c r="I19" s="13"/>
      <c r="J19" s="13"/>
      <c r="K19" s="13"/>
      <c r="L19" s="22"/>
    </row>
    <row r="20" spans="1:12" ht="28.5" customHeight="1" thickBot="1" x14ac:dyDescent="0.3">
      <c r="A20" s="45" t="s">
        <v>20</v>
      </c>
      <c r="B20" s="42">
        <f>5*1000</f>
        <v>5000</v>
      </c>
      <c r="C20" s="37">
        <f>30*1000</f>
        <v>30000</v>
      </c>
      <c r="D20" s="37">
        <f>20*1000</f>
        <v>20000</v>
      </c>
      <c r="E20" s="37">
        <f>40*1000</f>
        <v>40000</v>
      </c>
      <c r="F20" s="37">
        <f>50*1000</f>
        <v>50000</v>
      </c>
      <c r="G20" s="38">
        <f>60*1000</f>
        <v>60000</v>
      </c>
      <c r="H20" s="13"/>
      <c r="I20" s="13"/>
      <c r="J20" s="13"/>
      <c r="K20" s="13"/>
      <c r="L20" s="22"/>
    </row>
    <row r="21" spans="1:12" ht="15.75" thickBot="1" x14ac:dyDescent="0.3">
      <c r="A21" s="5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x14ac:dyDescent="0.25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1:12" x14ac:dyDescent="0.25">
      <c r="A23" s="23" t="s">
        <v>23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2"/>
    </row>
    <row r="24" spans="1:12" ht="15.75" thickBot="1" x14ac:dyDescent="0.3">
      <c r="A24" s="2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2"/>
    </row>
    <row r="25" spans="1:12" ht="15.75" thickBot="1" x14ac:dyDescent="0.3">
      <c r="A25" s="18"/>
      <c r="B25" s="19" t="s">
        <v>5</v>
      </c>
      <c r="C25" s="19" t="s">
        <v>6</v>
      </c>
      <c r="D25" s="19" t="s">
        <v>7</v>
      </c>
      <c r="E25" s="19" t="s">
        <v>8</v>
      </c>
      <c r="F25" s="19" t="s">
        <v>9</v>
      </c>
      <c r="G25" s="35" t="s">
        <v>10</v>
      </c>
      <c r="H25" s="13"/>
      <c r="I25" s="13"/>
      <c r="J25" s="13"/>
      <c r="K25" s="13"/>
      <c r="L25" s="22"/>
    </row>
    <row r="26" spans="1:12" x14ac:dyDescent="0.25">
      <c r="A26" s="1"/>
      <c r="B26" s="2" t="s">
        <v>11</v>
      </c>
      <c r="C26" s="2" t="s">
        <v>12</v>
      </c>
      <c r="D26" s="2" t="s">
        <v>13</v>
      </c>
      <c r="E26" s="2" t="s">
        <v>14</v>
      </c>
      <c r="F26" s="2" t="s">
        <v>0</v>
      </c>
      <c r="G26" s="3" t="s">
        <v>15</v>
      </c>
      <c r="H26" s="13"/>
      <c r="I26" s="13"/>
      <c r="J26" s="13"/>
      <c r="K26" s="13"/>
      <c r="L26" s="22"/>
    </row>
    <row r="27" spans="1:12" x14ac:dyDescent="0.25">
      <c r="A27" s="4" t="s">
        <v>1</v>
      </c>
      <c r="B27" s="5">
        <f>3000*5+B11</f>
        <v>16500</v>
      </c>
      <c r="C27" s="5">
        <f>15*3000+C11</f>
        <v>49500</v>
      </c>
      <c r="D27" s="5">
        <f>10*3000+D11</f>
        <v>33000</v>
      </c>
      <c r="E27" s="5">
        <f>10*3000+E11</f>
        <v>33000</v>
      </c>
      <c r="F27" s="5">
        <f>10*3000+F11</f>
        <v>33000</v>
      </c>
      <c r="G27" s="6">
        <f>10*3000+G11</f>
        <v>33000</v>
      </c>
      <c r="H27" s="13"/>
      <c r="I27" s="13"/>
      <c r="J27" s="13"/>
      <c r="K27" s="13"/>
      <c r="L27" s="22"/>
    </row>
    <row r="28" spans="1:12" x14ac:dyDescent="0.25">
      <c r="A28" s="7" t="s">
        <v>2</v>
      </c>
      <c r="B28" s="8">
        <f>5*1500</f>
        <v>7500</v>
      </c>
      <c r="C28" s="8">
        <f>20*1500</f>
        <v>30000</v>
      </c>
      <c r="D28" s="8">
        <f>30*1500</f>
        <v>45000</v>
      </c>
      <c r="E28" s="8">
        <f>40*1500</f>
        <v>60000</v>
      </c>
      <c r="F28" s="8">
        <f>50*1500</f>
        <v>75000</v>
      </c>
      <c r="G28" s="9">
        <f>60*1500</f>
        <v>90000</v>
      </c>
      <c r="H28" s="13"/>
      <c r="I28" s="13"/>
      <c r="J28" s="13"/>
      <c r="K28" s="13"/>
      <c r="L28" s="22"/>
    </row>
    <row r="29" spans="1:12" ht="15.75" thickBot="1" x14ac:dyDescent="0.3">
      <c r="A29" s="52" t="s">
        <v>21</v>
      </c>
      <c r="B29" s="42">
        <f>5*1000</f>
        <v>5000</v>
      </c>
      <c r="C29" s="37">
        <f>30*1000</f>
        <v>30000</v>
      </c>
      <c r="D29" s="37">
        <f>20*1000</f>
        <v>20000</v>
      </c>
      <c r="E29" s="37">
        <f>40*1000</f>
        <v>40000</v>
      </c>
      <c r="F29" s="37">
        <f>50*1000</f>
        <v>50000</v>
      </c>
      <c r="G29" s="38">
        <f>60*1000</f>
        <v>60000</v>
      </c>
      <c r="H29" s="13"/>
      <c r="I29" s="13"/>
      <c r="J29" s="13"/>
      <c r="K29" s="13"/>
      <c r="L29" s="22"/>
    </row>
    <row r="30" spans="1:12" ht="15.75" thickBot="1" x14ac:dyDescent="0.3">
      <c r="A30" s="52" t="s">
        <v>22</v>
      </c>
      <c r="B30" s="42">
        <f>B29+B28-B27</f>
        <v>-4000</v>
      </c>
      <c r="C30" s="42">
        <f>C29+C28-C27</f>
        <v>10500</v>
      </c>
      <c r="D30" s="42">
        <f>D29+D28-D27</f>
        <v>32000</v>
      </c>
      <c r="E30" s="42">
        <f>E29+E28-E27</f>
        <v>67000</v>
      </c>
      <c r="F30" s="42">
        <f>F29+F28-F27</f>
        <v>92000</v>
      </c>
      <c r="G30" s="54">
        <f>G29+G28-G27</f>
        <v>117000</v>
      </c>
      <c r="H30" s="13"/>
      <c r="I30" s="13"/>
      <c r="J30" s="13"/>
      <c r="K30" s="13"/>
      <c r="L30" s="22"/>
    </row>
    <row r="31" spans="1:12" ht="15.75" thickBot="1" x14ac:dyDescent="0.3">
      <c r="A31" s="10" t="s">
        <v>3</v>
      </c>
      <c r="B31" s="11">
        <f>((B28+B29)*12)-B27</f>
        <v>133500</v>
      </c>
      <c r="C31" s="11">
        <f t="shared" ref="C31:G31" si="0">((C28+C29)*12)-C27</f>
        <v>670500</v>
      </c>
      <c r="D31" s="11">
        <f t="shared" si="0"/>
        <v>747000</v>
      </c>
      <c r="E31" s="11">
        <f t="shared" si="0"/>
        <v>1167000</v>
      </c>
      <c r="F31" s="11">
        <f t="shared" si="0"/>
        <v>1467000</v>
      </c>
      <c r="G31" s="12">
        <f t="shared" si="0"/>
        <v>1767000</v>
      </c>
      <c r="H31" s="13"/>
      <c r="I31" s="13"/>
      <c r="J31" s="13"/>
      <c r="K31" s="13"/>
      <c r="L31" s="22"/>
    </row>
    <row r="32" spans="1:12" ht="15.75" thickBot="1" x14ac:dyDescent="0.3">
      <c r="A32" s="5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</row>
    <row r="34" spans="1:1" x14ac:dyDescent="0.25">
      <c r="A34" t="s">
        <v>24</v>
      </c>
    </row>
    <row r="35" spans="1:1" x14ac:dyDescent="0.25">
      <c r="A35" t="s">
        <v>25</v>
      </c>
    </row>
    <row r="36" spans="1:1" x14ac:dyDescent="0.25">
      <c r="A3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2017-01-31T09:20:56Z</dcterms:modified>
</cp:coreProperties>
</file>