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Финансовая модель" sheetId="1" r:id="rId4"/>
  </sheets>
</workbook>
</file>

<file path=xl/sharedStrings.xml><?xml version="1.0" encoding="utf-8"?>
<sst xmlns="http://schemas.openxmlformats.org/spreadsheetml/2006/main" uniqueCount="27">
  <si>
    <t xml:space="preserve">Финансовая модель кофейни на 3 года.  Цель таблицы показать процесс окупаемости вложенных средств и рентабельность оборотных активов кофейни. Строка «30 - прибыль, нарастающий итог» показывает процесс окупаемости вложенных средств в открытие кофейни, в последней колонке справа показана итоговая сумма заработанных денег за 3 года работы. Колонка «28 - рентабельность» показывает рентабельность оборотных активов. При рентабельности 26% вложения считаются оправданными. Строки «6 - количество продаж в день» и «7 - средний чек» могут быть разными в зависимости от города и конкретного места. Изменениям в таблице подлежат только отмеченные желтым цветом ячейки. </t>
  </si>
  <si>
    <t>Итого</t>
  </si>
  <si>
    <t>Вложения</t>
  </si>
  <si>
    <t>Месяц</t>
  </si>
  <si>
    <t>Продажи</t>
  </si>
  <si>
    <t>Количество продаж в день</t>
  </si>
  <si>
    <t>Средний чек</t>
  </si>
  <si>
    <t>Доходы</t>
  </si>
  <si>
    <t>Выручка от основной деятельности</t>
  </si>
  <si>
    <t>Расходы</t>
  </si>
  <si>
    <t>Переменные расходы</t>
  </si>
  <si>
    <t>Себестоимость продукта (кофе, стакан и т.п.)</t>
  </si>
  <si>
    <t>Расходы на рекламу</t>
  </si>
  <si>
    <t>Маржинальный доход</t>
  </si>
  <si>
    <t>Маржинальный доход, %%</t>
  </si>
  <si>
    <t>Постоянные расходы</t>
  </si>
  <si>
    <t>Аренда помещения</t>
  </si>
  <si>
    <t>Административные расходы (комиссия банка, вывоз ТБО и т.п.)</t>
  </si>
  <si>
    <t xml:space="preserve">Персонал </t>
  </si>
  <si>
    <t>Зарплатные налоги</t>
  </si>
  <si>
    <t>Система учета</t>
  </si>
  <si>
    <t>Бухгалтерия</t>
  </si>
  <si>
    <t>Непредвиденные расходы</t>
  </si>
  <si>
    <t>Прибыль</t>
  </si>
  <si>
    <t>Рентабельность, %%</t>
  </si>
  <si>
    <t>Прибыль за вычетом УСН 6%</t>
  </si>
  <si>
    <t>Прибыль нарастающий итог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</si>
</sst>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6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b val="1"/>
      <sz val="11"/>
      <color indexed="8"/>
      <name val="Cambria"/>
    </font>
    <font>
      <b val="1"/>
      <sz val="10"/>
      <color indexed="8"/>
      <name val="Cambria"/>
    </font>
    <font>
      <sz val="10"/>
      <color indexed="8"/>
      <name val="Cambri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center"/>
    </xf>
    <xf numFmtId="0" fontId="4" fillId="2" borderId="2" applyNumberFormat="1" applyFont="1" applyFill="1" applyBorder="1" applyAlignment="1" applyProtection="0">
      <alignment horizontal="left" vertical="center"/>
    </xf>
    <xf numFmtId="49" fontId="4" fillId="2" borderId="2" applyNumberFormat="1" applyFont="1" applyFill="1" applyBorder="1" applyAlignment="1" applyProtection="0">
      <alignment horizontal="left" vertical="center"/>
    </xf>
    <xf numFmtId="3" fontId="4" fillId="2" borderId="2" applyNumberFormat="1" applyFont="1" applyFill="1" applyBorder="1" applyAlignment="1" applyProtection="0">
      <alignment horizontal="left" vertical="center"/>
    </xf>
    <xf numFmtId="3" fontId="5" fillId="2" borderId="2" applyNumberFormat="1" applyFont="1" applyFill="1" applyBorder="1" applyAlignment="1" applyProtection="0">
      <alignment horizontal="left" vertical="center"/>
    </xf>
    <xf numFmtId="49" fontId="4" fillId="3" borderId="2" applyNumberFormat="1" applyFont="1" applyFill="1" applyBorder="1" applyAlignment="1" applyProtection="0">
      <alignment horizontal="center" vertical="center"/>
    </xf>
    <xf numFmtId="3" fontId="4" fillId="3" borderId="2" applyNumberFormat="1" applyFont="1" applyFill="1" applyBorder="1" applyAlignment="1" applyProtection="0">
      <alignment horizontal="center" vertical="center"/>
    </xf>
    <xf numFmtId="49" fontId="5" fillId="2" borderId="2" applyNumberFormat="1" applyFont="1" applyFill="1" applyBorder="1" applyAlignment="1" applyProtection="0">
      <alignment horizontal="left" vertical="center"/>
    </xf>
    <xf numFmtId="3" fontId="4" fillId="4" borderId="2" applyNumberFormat="1" applyFont="1" applyFill="1" applyBorder="1" applyAlignment="1" applyProtection="0">
      <alignment horizontal="left" vertical="center"/>
    </xf>
    <xf numFmtId="9" fontId="5" fillId="2" borderId="2" applyNumberFormat="1" applyFont="1" applyFill="1" applyBorder="1" applyAlignment="1" applyProtection="0">
      <alignment horizontal="left" vertical="center"/>
    </xf>
    <xf numFmtId="9" fontId="5" fillId="5" borderId="2" applyNumberFormat="1" applyFont="1" applyFill="1" applyBorder="1" applyAlignment="1" applyProtection="0">
      <alignment horizontal="left" vertical="center"/>
    </xf>
    <xf numFmtId="59" fontId="5" fillId="2" borderId="2" applyNumberFormat="1" applyFont="1" applyFill="1" applyBorder="1" applyAlignment="1" applyProtection="0">
      <alignment horizontal="left" vertical="center"/>
    </xf>
    <xf numFmtId="3" fontId="5" fillId="5" borderId="2" applyNumberFormat="1" applyFont="1" applyFill="1" applyBorder="1" applyAlignment="1" applyProtection="0">
      <alignment horizontal="left" vertical="center"/>
    </xf>
    <xf numFmtId="3" fontId="4" fillId="3" borderId="2" applyNumberFormat="1" applyFont="1" applyFill="1" applyBorder="1" applyAlignment="1" applyProtection="0">
      <alignment horizontal="left" vertical="center"/>
    </xf>
    <xf numFmtId="0" fontId="0" fillId="2" borderId="3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0" fontId="5" fillId="2" borderId="3" applyNumberFormat="1" applyFont="1" applyFill="1" applyBorder="1" applyAlignment="1" applyProtection="0">
      <alignment horizontal="left" vertical="center"/>
    </xf>
    <xf numFmtId="0" fontId="0" fillId="2" borderId="5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4c6e7"/>
      <rgbColor rgb="fffdf631"/>
      <rgbColor rgb="ffffff0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N38"/>
  <sheetViews>
    <sheetView workbookViewId="0" showGridLines="0" defaultGridColor="1"/>
  </sheetViews>
  <sheetFormatPr defaultColWidth="8.83333" defaultRowHeight="12.75" customHeight="1" outlineLevelRow="0" outlineLevelCol="0"/>
  <cols>
    <col min="1" max="1" width="46.3516" style="1" customWidth="1"/>
    <col min="2" max="2" width="8.85156" style="1" customWidth="1"/>
    <col min="3" max="3" width="9.67188" style="1" customWidth="1"/>
    <col min="4" max="4" width="9.67188" style="1" customWidth="1"/>
    <col min="5" max="5" width="9.67188" style="1" customWidth="1"/>
    <col min="6" max="6" width="9.67188" style="1" customWidth="1"/>
    <col min="7" max="7" width="9.35156" style="1" customWidth="1"/>
    <col min="8" max="8" width="9.35156" style="1" customWidth="1"/>
    <col min="9" max="9" width="9.35156" style="1" customWidth="1"/>
    <col min="10" max="10" width="9.35156" style="1" customWidth="1"/>
    <col min="11" max="11" width="9.35156" style="1" customWidth="1"/>
    <col min="12" max="12" width="9.35156" style="1" customWidth="1"/>
    <col min="13" max="13" width="9.35156" style="1" customWidth="1"/>
    <col min="14" max="14" width="9.35156" style="1" customWidth="1"/>
    <col min="15" max="15" width="9.35156" style="1" customWidth="1"/>
    <col min="16" max="16" width="9.35156" style="1" customWidth="1"/>
    <col min="17" max="17" width="9.35156" style="1" customWidth="1"/>
    <col min="18" max="18" width="9.35156" style="1" customWidth="1"/>
    <col min="19" max="19" width="9.85156" style="1" customWidth="1"/>
    <col min="20" max="20" width="9.85156" style="1" customWidth="1"/>
    <col min="21" max="21" width="9.85156" style="1" customWidth="1"/>
    <col min="22" max="22" width="9.85156" style="1" customWidth="1"/>
    <col min="23" max="23" width="9.85156" style="1" customWidth="1"/>
    <col min="24" max="24" width="9.85156" style="1" customWidth="1"/>
    <col min="25" max="25" width="9.85156" style="1" customWidth="1"/>
    <col min="26" max="26" width="10.1719" style="1" customWidth="1"/>
    <col min="27" max="27" width="10.1719" style="1" customWidth="1"/>
    <col min="28" max="28" width="10.1719" style="1" customWidth="1"/>
    <col min="29" max="29" width="10.1719" style="1" customWidth="1"/>
    <col min="30" max="30" width="10.1719" style="1" customWidth="1"/>
    <col min="31" max="31" width="10.1719" style="1" customWidth="1"/>
    <col min="32" max="32" width="10.1719" style="1" customWidth="1"/>
    <col min="33" max="33" width="10.1719" style="1" customWidth="1"/>
    <col min="34" max="34" width="10.1719" style="1" customWidth="1"/>
    <col min="35" max="35" width="10.1719" style="1" customWidth="1"/>
    <col min="36" max="36" width="10.1719" style="1" customWidth="1"/>
    <col min="37" max="37" width="10.1719" style="1" customWidth="1"/>
    <col min="38" max="38" width="10.1719" style="1" customWidth="1"/>
    <col min="39" max="39" width="10.1719" style="1" customWidth="1"/>
    <col min="40" max="40" width="11" style="1" customWidth="1"/>
    <col min="41" max="256" width="8.85156" style="1" customWidth="1"/>
  </cols>
  <sheetData>
    <row r="1" ht="86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ht="13.65" customHeight="1">
      <c r="A2" s="4"/>
      <c r="B2" s="4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>
        <v>36</v>
      </c>
      <c r="AN2" t="s" s="6">
        <v>1</v>
      </c>
    </row>
    <row r="3" ht="13.65" customHeight="1">
      <c r="A3" t="s" s="6">
        <v>2</v>
      </c>
      <c r="B3" s="4"/>
      <c r="C3" s="7">
        <v>508906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4"/>
    </row>
    <row r="4" ht="13.65" customHeight="1">
      <c r="A4" s="4"/>
      <c r="B4" s="4"/>
      <c r="C4" s="8"/>
      <c r="D4" t="s" s="9">
        <v>3</v>
      </c>
      <c r="E4" t="s" s="9">
        <v>3</v>
      </c>
      <c r="F4" t="s" s="9">
        <v>3</v>
      </c>
      <c r="G4" t="s" s="9">
        <v>3</v>
      </c>
      <c r="H4" t="s" s="9">
        <v>3</v>
      </c>
      <c r="I4" t="s" s="9">
        <v>3</v>
      </c>
      <c r="J4" t="s" s="9">
        <v>3</v>
      </c>
      <c r="K4" t="s" s="9">
        <v>3</v>
      </c>
      <c r="L4" t="s" s="9">
        <v>3</v>
      </c>
      <c r="M4" t="s" s="9">
        <v>3</v>
      </c>
      <c r="N4" t="s" s="9">
        <v>3</v>
      </c>
      <c r="O4" t="s" s="9">
        <v>3</v>
      </c>
      <c r="P4" t="s" s="9">
        <v>3</v>
      </c>
      <c r="Q4" t="s" s="9">
        <v>3</v>
      </c>
      <c r="R4" t="s" s="9">
        <v>3</v>
      </c>
      <c r="S4" t="s" s="9">
        <v>3</v>
      </c>
      <c r="T4" t="s" s="9">
        <v>3</v>
      </c>
      <c r="U4" t="s" s="9">
        <v>3</v>
      </c>
      <c r="V4" t="s" s="9">
        <v>3</v>
      </c>
      <c r="W4" t="s" s="9">
        <v>3</v>
      </c>
      <c r="X4" t="s" s="9">
        <v>3</v>
      </c>
      <c r="Y4" t="s" s="9">
        <v>3</v>
      </c>
      <c r="Z4" t="s" s="9">
        <v>3</v>
      </c>
      <c r="AA4" t="s" s="9">
        <v>3</v>
      </c>
      <c r="AB4" t="s" s="9">
        <v>3</v>
      </c>
      <c r="AC4" t="s" s="9">
        <v>3</v>
      </c>
      <c r="AD4" t="s" s="9">
        <v>3</v>
      </c>
      <c r="AE4" t="s" s="9">
        <v>3</v>
      </c>
      <c r="AF4" t="s" s="9">
        <v>3</v>
      </c>
      <c r="AG4" t="s" s="9">
        <v>3</v>
      </c>
      <c r="AH4" t="s" s="9">
        <v>3</v>
      </c>
      <c r="AI4" t="s" s="9">
        <v>3</v>
      </c>
      <c r="AJ4" t="s" s="9">
        <v>3</v>
      </c>
      <c r="AK4" t="s" s="9">
        <v>3</v>
      </c>
      <c r="AL4" t="s" s="9">
        <v>3</v>
      </c>
      <c r="AM4" t="s" s="9">
        <v>3</v>
      </c>
      <c r="AN4" s="4"/>
    </row>
    <row r="5" ht="13.65" customHeight="1">
      <c r="A5" t="s" s="6">
        <v>4</v>
      </c>
      <c r="B5" s="4"/>
      <c r="C5" s="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0">
        <v>26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32</v>
      </c>
      <c r="AJ5" s="10">
        <v>33</v>
      </c>
      <c r="AK5" s="10">
        <v>34</v>
      </c>
      <c r="AL5" s="10">
        <v>35</v>
      </c>
      <c r="AM5" s="10">
        <v>36</v>
      </c>
      <c r="AN5" s="4"/>
    </row>
    <row r="6" ht="13.65" customHeight="1">
      <c r="A6" t="s" s="11">
        <v>5</v>
      </c>
      <c r="B6" s="4"/>
      <c r="C6" s="8"/>
      <c r="D6" s="12">
        <v>60</v>
      </c>
      <c r="E6" s="12">
        <v>80</v>
      </c>
      <c r="F6" s="12">
        <v>90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2">
        <v>100</v>
      </c>
      <c r="Q6" s="12">
        <v>100</v>
      </c>
      <c r="R6" s="12">
        <v>100</v>
      </c>
      <c r="S6" s="12">
        <v>100</v>
      </c>
      <c r="T6" s="12">
        <v>100</v>
      </c>
      <c r="U6" s="12">
        <v>100</v>
      </c>
      <c r="V6" s="12">
        <v>100</v>
      </c>
      <c r="W6" s="12">
        <v>100</v>
      </c>
      <c r="X6" s="12">
        <v>100</v>
      </c>
      <c r="Y6" s="12">
        <v>100</v>
      </c>
      <c r="Z6" s="12">
        <v>100</v>
      </c>
      <c r="AA6" s="12">
        <v>100</v>
      </c>
      <c r="AB6" s="12">
        <v>100</v>
      </c>
      <c r="AC6" s="12">
        <v>100</v>
      </c>
      <c r="AD6" s="12">
        <v>100</v>
      </c>
      <c r="AE6" s="12">
        <v>100</v>
      </c>
      <c r="AF6" s="12">
        <v>100</v>
      </c>
      <c r="AG6" s="12">
        <v>100</v>
      </c>
      <c r="AH6" s="12">
        <v>100</v>
      </c>
      <c r="AI6" s="12">
        <v>100</v>
      </c>
      <c r="AJ6" s="12">
        <v>100</v>
      </c>
      <c r="AK6" s="12">
        <v>100</v>
      </c>
      <c r="AL6" s="12">
        <v>100</v>
      </c>
      <c r="AM6" s="12">
        <v>100</v>
      </c>
      <c r="AN6" s="8">
        <f>SUM(D6:AM6)</f>
        <v>3530</v>
      </c>
    </row>
    <row r="7" ht="13.65" customHeight="1">
      <c r="A7" t="s" s="11">
        <v>6</v>
      </c>
      <c r="B7" s="4"/>
      <c r="C7" s="8"/>
      <c r="D7" s="12">
        <v>150</v>
      </c>
      <c r="E7" s="12">
        <v>150</v>
      </c>
      <c r="F7" s="12">
        <v>150</v>
      </c>
      <c r="G7" s="12">
        <v>150</v>
      </c>
      <c r="H7" s="12">
        <v>150</v>
      </c>
      <c r="I7" s="12">
        <v>150</v>
      </c>
      <c r="J7" s="12">
        <v>150</v>
      </c>
      <c r="K7" s="12">
        <v>150</v>
      </c>
      <c r="L7" s="12">
        <v>150</v>
      </c>
      <c r="M7" s="12">
        <v>150</v>
      </c>
      <c r="N7" s="12">
        <v>150</v>
      </c>
      <c r="O7" s="12">
        <v>150</v>
      </c>
      <c r="P7" s="12">
        <v>150</v>
      </c>
      <c r="Q7" s="12">
        <v>150</v>
      </c>
      <c r="R7" s="12">
        <v>150</v>
      </c>
      <c r="S7" s="12">
        <v>150</v>
      </c>
      <c r="T7" s="12">
        <v>150</v>
      </c>
      <c r="U7" s="12">
        <v>150</v>
      </c>
      <c r="V7" s="12">
        <v>150</v>
      </c>
      <c r="W7" s="12">
        <v>150</v>
      </c>
      <c r="X7" s="12">
        <v>150</v>
      </c>
      <c r="Y7" s="12">
        <v>150</v>
      </c>
      <c r="Z7" s="12">
        <v>150</v>
      </c>
      <c r="AA7" s="12">
        <v>150</v>
      </c>
      <c r="AB7" s="12">
        <v>150</v>
      </c>
      <c r="AC7" s="12">
        <v>150</v>
      </c>
      <c r="AD7" s="12">
        <v>150</v>
      </c>
      <c r="AE7" s="12">
        <v>150</v>
      </c>
      <c r="AF7" s="12">
        <v>150</v>
      </c>
      <c r="AG7" s="12">
        <v>150</v>
      </c>
      <c r="AH7" s="12">
        <v>150</v>
      </c>
      <c r="AI7" s="12">
        <v>150</v>
      </c>
      <c r="AJ7" s="12">
        <v>150</v>
      </c>
      <c r="AK7" s="12">
        <v>150</v>
      </c>
      <c r="AL7" s="12">
        <v>150</v>
      </c>
      <c r="AM7" s="12">
        <v>150</v>
      </c>
      <c r="AN7" s="8">
        <f>AN10/AN6</f>
        <v>4500</v>
      </c>
    </row>
    <row r="8" ht="13.65" customHeight="1">
      <c r="A8" s="4"/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4"/>
    </row>
    <row r="9" ht="13.65" customHeight="1">
      <c r="A9" t="s" s="6">
        <v>7</v>
      </c>
      <c r="B9" s="4"/>
      <c r="C9" s="8"/>
      <c r="D9" s="7">
        <f>D10+D11</f>
        <v>270000</v>
      </c>
      <c r="E9" s="7">
        <f>E10+E11</f>
        <v>360000</v>
      </c>
      <c r="F9" s="7">
        <f>F10+F11</f>
        <v>405000</v>
      </c>
      <c r="G9" s="7">
        <f>G10+G11</f>
        <v>450000</v>
      </c>
      <c r="H9" s="7">
        <f>H10+H11</f>
        <v>450000</v>
      </c>
      <c r="I9" s="7">
        <f>I10+I11</f>
        <v>450000</v>
      </c>
      <c r="J9" s="7">
        <f>J10+J11</f>
        <v>450000</v>
      </c>
      <c r="K9" s="7">
        <f>K10+K11</f>
        <v>450000</v>
      </c>
      <c r="L9" s="7">
        <f>L10+L11</f>
        <v>450000</v>
      </c>
      <c r="M9" s="7">
        <f>M10+M11</f>
        <v>450000</v>
      </c>
      <c r="N9" s="7">
        <f>N10+N11</f>
        <v>450000</v>
      </c>
      <c r="O9" s="7">
        <f>O10+O11</f>
        <v>450000</v>
      </c>
      <c r="P9" s="7">
        <f>P10+P11</f>
        <v>450000</v>
      </c>
      <c r="Q9" s="7">
        <f>Q10+Q11</f>
        <v>450000</v>
      </c>
      <c r="R9" s="7">
        <f>R10+R11</f>
        <v>450000</v>
      </c>
      <c r="S9" s="7">
        <f>S10+S11</f>
        <v>450000</v>
      </c>
      <c r="T9" s="7">
        <f>T10+T11</f>
        <v>450000</v>
      </c>
      <c r="U9" s="7">
        <f>U10+U11</f>
        <v>450000</v>
      </c>
      <c r="V9" s="7">
        <f>V10+V11</f>
        <v>450000</v>
      </c>
      <c r="W9" s="7">
        <f>W10+W11</f>
        <v>450000</v>
      </c>
      <c r="X9" s="7">
        <f>X10+X11</f>
        <v>450000</v>
      </c>
      <c r="Y9" s="7">
        <f>Y10+Y11</f>
        <v>450000</v>
      </c>
      <c r="Z9" s="7">
        <f>Z10+Z11</f>
        <v>450000</v>
      </c>
      <c r="AA9" s="7">
        <f>AA10+AA11</f>
        <v>450000</v>
      </c>
      <c r="AB9" s="7">
        <f>AB10+AB11</f>
        <v>450000</v>
      </c>
      <c r="AC9" s="7">
        <f>AC10+AC11</f>
        <v>450000</v>
      </c>
      <c r="AD9" s="7">
        <f>AD10+AD11</f>
        <v>450000</v>
      </c>
      <c r="AE9" s="7">
        <f>AE10+AE11</f>
        <v>450000</v>
      </c>
      <c r="AF9" s="7">
        <f>AF10+AF11</f>
        <v>450000</v>
      </c>
      <c r="AG9" s="7">
        <f>AG10+AG11</f>
        <v>450000</v>
      </c>
      <c r="AH9" s="7">
        <f>AH10+AH11</f>
        <v>450000</v>
      </c>
      <c r="AI9" s="7">
        <f>AI10+AI11</f>
        <v>450000</v>
      </c>
      <c r="AJ9" s="7">
        <f>AJ10+AJ11</f>
        <v>450000</v>
      </c>
      <c r="AK9" s="7">
        <f>AK10+AK11</f>
        <v>450000</v>
      </c>
      <c r="AL9" s="7">
        <f>AL10+AL11</f>
        <v>450000</v>
      </c>
      <c r="AM9" s="7">
        <f>AM10+AM11</f>
        <v>450000</v>
      </c>
      <c r="AN9" s="7">
        <f>SUM(D9:AM9)</f>
        <v>15885000</v>
      </c>
    </row>
    <row r="10" ht="13.65" customHeight="1">
      <c r="A10" t="s" s="11">
        <v>8</v>
      </c>
      <c r="B10" s="4"/>
      <c r="C10" s="8"/>
      <c r="D10" s="8">
        <f>D6*D7*30</f>
        <v>270000</v>
      </c>
      <c r="E10" s="8">
        <f>E6*E7*30</f>
        <v>360000</v>
      </c>
      <c r="F10" s="8">
        <f>F6*F7*30</f>
        <v>405000</v>
      </c>
      <c r="G10" s="8">
        <f>G6*G7*30</f>
        <v>450000</v>
      </c>
      <c r="H10" s="8">
        <f>H6*H7*30</f>
        <v>450000</v>
      </c>
      <c r="I10" s="8">
        <f>I6*I7*30</f>
        <v>450000</v>
      </c>
      <c r="J10" s="8">
        <f>J6*J7*30</f>
        <v>450000</v>
      </c>
      <c r="K10" s="8">
        <f>K6*K7*30</f>
        <v>450000</v>
      </c>
      <c r="L10" s="8">
        <f>L6*L7*30</f>
        <v>450000</v>
      </c>
      <c r="M10" s="8">
        <f>M6*M7*30</f>
        <v>450000</v>
      </c>
      <c r="N10" s="8">
        <f>N6*N7*30</f>
        <v>450000</v>
      </c>
      <c r="O10" s="8">
        <f>O6*O7*30</f>
        <v>450000</v>
      </c>
      <c r="P10" s="8">
        <f>P6*P7*30</f>
        <v>450000</v>
      </c>
      <c r="Q10" s="8">
        <f>Q6*Q7*30</f>
        <v>450000</v>
      </c>
      <c r="R10" s="8">
        <f>R6*R7*30</f>
        <v>450000</v>
      </c>
      <c r="S10" s="8">
        <f>S6*S7*30</f>
        <v>450000</v>
      </c>
      <c r="T10" s="8">
        <f>T6*T7*30</f>
        <v>450000</v>
      </c>
      <c r="U10" s="8">
        <f>U6*U7*30</f>
        <v>450000</v>
      </c>
      <c r="V10" s="8">
        <f>V6*V7*30</f>
        <v>450000</v>
      </c>
      <c r="W10" s="8">
        <f>W6*W7*30</f>
        <v>450000</v>
      </c>
      <c r="X10" s="8">
        <f>X6*X7*30</f>
        <v>450000</v>
      </c>
      <c r="Y10" s="8">
        <f>Y6*Y7*30</f>
        <v>450000</v>
      </c>
      <c r="Z10" s="8">
        <f>Z6*Z7*30</f>
        <v>450000</v>
      </c>
      <c r="AA10" s="8">
        <f>AA6*AA7*30</f>
        <v>450000</v>
      </c>
      <c r="AB10" s="8">
        <f>AB6*AB7*30</f>
        <v>450000</v>
      </c>
      <c r="AC10" s="8">
        <f>AC6*AC7*30</f>
        <v>450000</v>
      </c>
      <c r="AD10" s="8">
        <f>AD6*AD7*30</f>
        <v>450000</v>
      </c>
      <c r="AE10" s="8">
        <f>AE6*AE7*30</f>
        <v>450000</v>
      </c>
      <c r="AF10" s="8">
        <f>AF6*AF7*30</f>
        <v>450000</v>
      </c>
      <c r="AG10" s="8">
        <f>AG6*AG7*30</f>
        <v>450000</v>
      </c>
      <c r="AH10" s="8">
        <f>AH6*AH7*30</f>
        <v>450000</v>
      </c>
      <c r="AI10" s="8">
        <f>AI6*AI7*30</f>
        <v>450000</v>
      </c>
      <c r="AJ10" s="8">
        <f>AJ6*AJ7*30</f>
        <v>450000</v>
      </c>
      <c r="AK10" s="8">
        <f>AK6*AK7*30</f>
        <v>450000</v>
      </c>
      <c r="AL10" s="8">
        <f>AL6*AL7*30</f>
        <v>450000</v>
      </c>
      <c r="AM10" s="8">
        <f>AM6*AM7*30</f>
        <v>450000</v>
      </c>
      <c r="AN10" s="8">
        <f>SUM(D10:AM10)</f>
        <v>15885000</v>
      </c>
    </row>
    <row r="11" ht="13.55" customHeight="1">
      <c r="A11" s="11"/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ht="13.65" customHeight="1">
      <c r="A12" t="s" s="6">
        <v>9</v>
      </c>
      <c r="B12" s="4"/>
      <c r="C12" s="8"/>
      <c r="D12" s="7">
        <f>D13+D18</f>
        <v>230700</v>
      </c>
      <c r="E12" s="7">
        <f>E13+E18</f>
        <v>268500</v>
      </c>
      <c r="F12" s="7">
        <f>F13+F18</f>
        <v>287400</v>
      </c>
      <c r="G12" s="7">
        <f>G13+G18</f>
        <v>306300</v>
      </c>
      <c r="H12" s="7">
        <f>H13+H18</f>
        <v>306300</v>
      </c>
      <c r="I12" s="7">
        <f>I13+I18</f>
        <v>306300</v>
      </c>
      <c r="J12" s="7">
        <f>J13+J18</f>
        <v>306300</v>
      </c>
      <c r="K12" s="7">
        <f>K13+K18</f>
        <v>306300</v>
      </c>
      <c r="L12" s="7">
        <f>L13+L18</f>
        <v>306300</v>
      </c>
      <c r="M12" s="7">
        <f>M13+M18</f>
        <v>306300</v>
      </c>
      <c r="N12" s="7">
        <f>N13+N18</f>
        <v>306300</v>
      </c>
      <c r="O12" s="7">
        <f>O13+O18</f>
        <v>306300</v>
      </c>
      <c r="P12" s="7">
        <f>P13+P18</f>
        <v>307100</v>
      </c>
      <c r="Q12" s="7">
        <f>Q13+Q18</f>
        <v>307100</v>
      </c>
      <c r="R12" s="7">
        <f>R13+R18</f>
        <v>307100</v>
      </c>
      <c r="S12" s="7">
        <f>S13+S18</f>
        <v>307100</v>
      </c>
      <c r="T12" s="7">
        <f>T13+T18</f>
        <v>307100</v>
      </c>
      <c r="U12" s="7">
        <f>U13+U18</f>
        <v>307100</v>
      </c>
      <c r="V12" s="7">
        <f>V13+V18</f>
        <v>307100</v>
      </c>
      <c r="W12" s="7">
        <f>W13+W18</f>
        <v>307100</v>
      </c>
      <c r="X12" s="7">
        <f>X13+X18</f>
        <v>307100</v>
      </c>
      <c r="Y12" s="7">
        <f>Y13+Y18</f>
        <v>307100</v>
      </c>
      <c r="Z12" s="7">
        <f>Z13+Z18</f>
        <v>307100</v>
      </c>
      <c r="AA12" s="7">
        <f>AA13+AA18</f>
        <v>307100</v>
      </c>
      <c r="AB12" s="7">
        <f>AB13+AB18</f>
        <v>307980</v>
      </c>
      <c r="AC12" s="7">
        <f>AC13+AC18</f>
        <v>307980</v>
      </c>
      <c r="AD12" s="7">
        <f>AD13+AD18</f>
        <v>307980</v>
      </c>
      <c r="AE12" s="7">
        <f>AE13+AE18</f>
        <v>307980</v>
      </c>
      <c r="AF12" s="7">
        <f>AF13+AF18</f>
        <v>307980</v>
      </c>
      <c r="AG12" s="7">
        <f>AG13+AG18</f>
        <v>307980</v>
      </c>
      <c r="AH12" s="7">
        <f>AH13+AH18</f>
        <v>307980</v>
      </c>
      <c r="AI12" s="7">
        <f>AI13+AI18</f>
        <v>307980</v>
      </c>
      <c r="AJ12" s="7">
        <f>AJ13+AJ18</f>
        <v>307980</v>
      </c>
      <c r="AK12" s="7">
        <f>AK13+AK18</f>
        <v>307980</v>
      </c>
      <c r="AL12" s="7">
        <f>AL13+AL18</f>
        <v>307980</v>
      </c>
      <c r="AM12" s="7">
        <f>AM13+AM18</f>
        <v>307980</v>
      </c>
      <c r="AN12" s="7">
        <f>SUM(D12:AM12)</f>
        <v>10924260</v>
      </c>
    </row>
    <row r="13" ht="13.65" customHeight="1">
      <c r="A13" t="s" s="6">
        <v>10</v>
      </c>
      <c r="B13" s="4"/>
      <c r="C13" s="8"/>
      <c r="D13" s="7">
        <f>SUM(D14:D15)</f>
        <v>108000</v>
      </c>
      <c r="E13" s="7">
        <f>SUM(E14:E15)</f>
        <v>144000</v>
      </c>
      <c r="F13" s="7">
        <f>SUM(F14:F15)</f>
        <v>162000</v>
      </c>
      <c r="G13" s="7">
        <f>SUM(G14:G15)</f>
        <v>180000</v>
      </c>
      <c r="H13" s="7">
        <f>SUM(H14:H15)</f>
        <v>180000</v>
      </c>
      <c r="I13" s="7">
        <f>SUM(I14:I15)</f>
        <v>180000</v>
      </c>
      <c r="J13" s="7">
        <f>SUM(J14:J15)</f>
        <v>180000</v>
      </c>
      <c r="K13" s="7">
        <f>SUM(K14:K15)</f>
        <v>180000</v>
      </c>
      <c r="L13" s="7">
        <f>SUM(L14:L15)</f>
        <v>180000</v>
      </c>
      <c r="M13" s="7">
        <f>SUM(M14:M15)</f>
        <v>180000</v>
      </c>
      <c r="N13" s="7">
        <f>SUM(N14:N15)</f>
        <v>180000</v>
      </c>
      <c r="O13" s="7">
        <f>SUM(O14:O15)</f>
        <v>180000</v>
      </c>
      <c r="P13" s="7">
        <f>SUM(P14:P15)</f>
        <v>180000</v>
      </c>
      <c r="Q13" s="7">
        <f>SUM(Q14:Q15)</f>
        <v>180000</v>
      </c>
      <c r="R13" s="7">
        <f>SUM(R14:R15)</f>
        <v>180000</v>
      </c>
      <c r="S13" s="7">
        <f>SUM(S14:S15)</f>
        <v>180000</v>
      </c>
      <c r="T13" s="7">
        <f>SUM(T14:T15)</f>
        <v>180000</v>
      </c>
      <c r="U13" s="7">
        <f>SUM(U14:U15)</f>
        <v>180000</v>
      </c>
      <c r="V13" s="7">
        <f>SUM(V14:V15)</f>
        <v>180000</v>
      </c>
      <c r="W13" s="7">
        <f>SUM(W14:W15)</f>
        <v>180000</v>
      </c>
      <c r="X13" s="7">
        <f>SUM(X14:X15)</f>
        <v>180000</v>
      </c>
      <c r="Y13" s="7">
        <f>SUM(Y14:Y15)</f>
        <v>180000</v>
      </c>
      <c r="Z13" s="7">
        <f>SUM(Z14:Z15)</f>
        <v>180000</v>
      </c>
      <c r="AA13" s="7">
        <f>SUM(AA14:AA15)</f>
        <v>180000</v>
      </c>
      <c r="AB13" s="7">
        <f>SUM(AB14:AB15)</f>
        <v>180000</v>
      </c>
      <c r="AC13" s="7">
        <f>SUM(AC14:AC15)</f>
        <v>180000</v>
      </c>
      <c r="AD13" s="7">
        <f>SUM(AD14:AD15)</f>
        <v>180000</v>
      </c>
      <c r="AE13" s="7">
        <f>SUM(AE14:AE15)</f>
        <v>180000</v>
      </c>
      <c r="AF13" s="7">
        <f>SUM(AF14:AF15)</f>
        <v>180000</v>
      </c>
      <c r="AG13" s="7">
        <f>SUM(AG14:AG15)</f>
        <v>180000</v>
      </c>
      <c r="AH13" s="7">
        <f>SUM(AH14:AH15)</f>
        <v>180000</v>
      </c>
      <c r="AI13" s="7">
        <f>SUM(AI14:AI15)</f>
        <v>180000</v>
      </c>
      <c r="AJ13" s="7">
        <f>SUM(AJ14:AJ15)</f>
        <v>180000</v>
      </c>
      <c r="AK13" s="7">
        <f>SUM(AK14:AK15)</f>
        <v>180000</v>
      </c>
      <c r="AL13" s="7">
        <f>SUM(AL14:AL15)</f>
        <v>180000</v>
      </c>
      <c r="AM13" s="7">
        <f>SUM(AM14:AM15)</f>
        <v>180000</v>
      </c>
      <c r="AN13" s="7">
        <f>SUM(D13:AM13)</f>
        <v>6354000</v>
      </c>
    </row>
    <row r="14" ht="13.55" customHeight="1">
      <c r="A14" t="s" s="11">
        <v>11</v>
      </c>
      <c r="B14" s="14">
        <v>0.37</v>
      </c>
      <c r="C14" s="8"/>
      <c r="D14" s="8">
        <f>D10*$B$14</f>
        <v>99900</v>
      </c>
      <c r="E14" s="8">
        <f>E10*$B$14</f>
        <v>133200</v>
      </c>
      <c r="F14" s="8">
        <f>F10*$B$14</f>
        <v>149850</v>
      </c>
      <c r="G14" s="8">
        <f>G10*$B$14</f>
        <v>166500</v>
      </c>
      <c r="H14" s="8">
        <f>H10*$B$14</f>
        <v>166500</v>
      </c>
      <c r="I14" s="8">
        <f>I10*$B$14</f>
        <v>166500</v>
      </c>
      <c r="J14" s="8">
        <f>J10*$B$14</f>
        <v>166500</v>
      </c>
      <c r="K14" s="8">
        <f>K10*$B$14</f>
        <v>166500</v>
      </c>
      <c r="L14" s="8">
        <f>L10*$B$14</f>
        <v>166500</v>
      </c>
      <c r="M14" s="8">
        <f>M10*$B$14</f>
        <v>166500</v>
      </c>
      <c r="N14" s="8">
        <f>N10*$B$14</f>
        <v>166500</v>
      </c>
      <c r="O14" s="8">
        <f>O10*$B$14</f>
        <v>166500</v>
      </c>
      <c r="P14" s="8">
        <f>P10*$B$14</f>
        <v>166500</v>
      </c>
      <c r="Q14" s="8">
        <f>Q10*$B$14</f>
        <v>166500</v>
      </c>
      <c r="R14" s="8">
        <f>R10*$B$14</f>
        <v>166500</v>
      </c>
      <c r="S14" s="8">
        <f>S10*$B$14</f>
        <v>166500</v>
      </c>
      <c r="T14" s="8">
        <f>T10*$B$14</f>
        <v>166500</v>
      </c>
      <c r="U14" s="8">
        <f>U10*$B$14</f>
        <v>166500</v>
      </c>
      <c r="V14" s="8">
        <f>V10*$B$14</f>
        <v>166500</v>
      </c>
      <c r="W14" s="8">
        <f>W10*$B$14</f>
        <v>166500</v>
      </c>
      <c r="X14" s="8">
        <f>X10*$B$14</f>
        <v>166500</v>
      </c>
      <c r="Y14" s="8">
        <f>Y10*$B$14</f>
        <v>166500</v>
      </c>
      <c r="Z14" s="8">
        <f>Z10*$B$14</f>
        <v>166500</v>
      </c>
      <c r="AA14" s="8">
        <f>AA10*$B$14</f>
        <v>166500</v>
      </c>
      <c r="AB14" s="8">
        <f>AB10*$B$14</f>
        <v>166500</v>
      </c>
      <c r="AC14" s="8">
        <f>AC10*$B$14</f>
        <v>166500</v>
      </c>
      <c r="AD14" s="8">
        <f>AD10*$B$14</f>
        <v>166500</v>
      </c>
      <c r="AE14" s="8">
        <f>AE10*$B$14</f>
        <v>166500</v>
      </c>
      <c r="AF14" s="8">
        <f>AF10*$B$14</f>
        <v>166500</v>
      </c>
      <c r="AG14" s="8">
        <f>AG10*$B$14</f>
        <v>166500</v>
      </c>
      <c r="AH14" s="8">
        <f>AH10*$B$14</f>
        <v>166500</v>
      </c>
      <c r="AI14" s="8">
        <f>AI10*$B$14</f>
        <v>166500</v>
      </c>
      <c r="AJ14" s="8">
        <f>AJ10*$B$14</f>
        <v>166500</v>
      </c>
      <c r="AK14" s="8">
        <f>AK10*$B$14</f>
        <v>166500</v>
      </c>
      <c r="AL14" s="8">
        <f>AL10*$B$14</f>
        <v>166500</v>
      </c>
      <c r="AM14" s="8">
        <f>AM10*$B$14</f>
        <v>166500</v>
      </c>
      <c r="AN14" s="8">
        <f>SUM(D14:AM14)</f>
        <v>5877450</v>
      </c>
    </row>
    <row r="15" ht="13.55" customHeight="1">
      <c r="A15" t="s" s="11">
        <v>12</v>
      </c>
      <c r="B15" s="14">
        <v>0.03</v>
      </c>
      <c r="C15" s="8"/>
      <c r="D15" s="8">
        <f>D10*$B$15</f>
        <v>8100</v>
      </c>
      <c r="E15" s="8">
        <f>E10*$B$15</f>
        <v>10800</v>
      </c>
      <c r="F15" s="8">
        <f>F10*$B$15</f>
        <v>12150</v>
      </c>
      <c r="G15" s="8">
        <f>G10*$B$15</f>
        <v>13500</v>
      </c>
      <c r="H15" s="8">
        <f>H10*$B$15</f>
        <v>13500</v>
      </c>
      <c r="I15" s="8">
        <f>I10*$B$15</f>
        <v>13500</v>
      </c>
      <c r="J15" s="8">
        <f>J10*$B$15</f>
        <v>13500</v>
      </c>
      <c r="K15" s="8">
        <f>K10*$B$15</f>
        <v>13500</v>
      </c>
      <c r="L15" s="8">
        <f>L10*$B$15</f>
        <v>13500</v>
      </c>
      <c r="M15" s="8">
        <f>M10*$B$15</f>
        <v>13500</v>
      </c>
      <c r="N15" s="8">
        <f>N10*$B$15</f>
        <v>13500</v>
      </c>
      <c r="O15" s="8">
        <f>O10*$B$15</f>
        <v>13500</v>
      </c>
      <c r="P15" s="8">
        <f>P10*$B$15</f>
        <v>13500</v>
      </c>
      <c r="Q15" s="8">
        <f>Q10*$B$15</f>
        <v>13500</v>
      </c>
      <c r="R15" s="8">
        <f>R10*$B$15</f>
        <v>13500</v>
      </c>
      <c r="S15" s="8">
        <f>S10*$B$15</f>
        <v>13500</v>
      </c>
      <c r="T15" s="8">
        <f>T10*$B$15</f>
        <v>13500</v>
      </c>
      <c r="U15" s="8">
        <f>U10*$B$15</f>
        <v>13500</v>
      </c>
      <c r="V15" s="8">
        <f>V10*$B$15</f>
        <v>13500</v>
      </c>
      <c r="W15" s="8">
        <f>W10*$B$15</f>
        <v>13500</v>
      </c>
      <c r="X15" s="8">
        <f>X10*$B$15</f>
        <v>13500</v>
      </c>
      <c r="Y15" s="8">
        <f>Y10*$B$15</f>
        <v>13500</v>
      </c>
      <c r="Z15" s="8">
        <f>Z10*$B$15</f>
        <v>13500</v>
      </c>
      <c r="AA15" s="8">
        <f>AA10*$B$15</f>
        <v>13500</v>
      </c>
      <c r="AB15" s="8">
        <f>AB10*$B$15</f>
        <v>13500</v>
      </c>
      <c r="AC15" s="8">
        <f>AC10*$B$15</f>
        <v>13500</v>
      </c>
      <c r="AD15" s="8">
        <f>AD10*$B$15</f>
        <v>13500</v>
      </c>
      <c r="AE15" s="8">
        <f>AE10*$B$15</f>
        <v>13500</v>
      </c>
      <c r="AF15" s="8">
        <f>AF10*$B$15</f>
        <v>13500</v>
      </c>
      <c r="AG15" s="8">
        <f>AG10*$B$15</f>
        <v>13500</v>
      </c>
      <c r="AH15" s="8">
        <f>AH10*$B$15</f>
        <v>13500</v>
      </c>
      <c r="AI15" s="8">
        <f>AI10*$B$15</f>
        <v>13500</v>
      </c>
      <c r="AJ15" s="8">
        <f>AJ10*$B$15</f>
        <v>13500</v>
      </c>
      <c r="AK15" s="8">
        <f>AK10*$B$15</f>
        <v>13500</v>
      </c>
      <c r="AL15" s="8">
        <f>AL10*$B$15</f>
        <v>13500</v>
      </c>
      <c r="AM15" s="8">
        <f>AM10*$B$15</f>
        <v>13500</v>
      </c>
      <c r="AN15" s="8">
        <f>SUM(D15:AM15)</f>
        <v>476550</v>
      </c>
    </row>
    <row r="16" ht="13.65" customHeight="1">
      <c r="A16" t="s" s="6">
        <v>13</v>
      </c>
      <c r="B16" s="4"/>
      <c r="C16" s="7"/>
      <c r="D16" s="7">
        <f>D9-D13</f>
        <v>162000</v>
      </c>
      <c r="E16" s="7">
        <f>E9-E13</f>
        <v>216000</v>
      </c>
      <c r="F16" s="7">
        <f>F9-F13</f>
        <v>243000</v>
      </c>
      <c r="G16" s="7">
        <f>G9-G13</f>
        <v>270000</v>
      </c>
      <c r="H16" s="7">
        <f>H9-H13</f>
        <v>270000</v>
      </c>
      <c r="I16" s="7">
        <f>I9-I13</f>
        <v>270000</v>
      </c>
      <c r="J16" s="7">
        <f>J9-J13</f>
        <v>270000</v>
      </c>
      <c r="K16" s="7">
        <f>K9-K13</f>
        <v>270000</v>
      </c>
      <c r="L16" s="7">
        <f>L9-L13</f>
        <v>270000</v>
      </c>
      <c r="M16" s="7">
        <f>M9-M13</f>
        <v>270000</v>
      </c>
      <c r="N16" s="7">
        <f>N9-N13</f>
        <v>270000</v>
      </c>
      <c r="O16" s="7">
        <f>O9-O13</f>
        <v>270000</v>
      </c>
      <c r="P16" s="7">
        <f>P9-P13</f>
        <v>270000</v>
      </c>
      <c r="Q16" s="7">
        <f>Q9-Q13</f>
        <v>270000</v>
      </c>
      <c r="R16" s="7">
        <f>R9-R13</f>
        <v>270000</v>
      </c>
      <c r="S16" s="7">
        <f>S9-S13</f>
        <v>270000</v>
      </c>
      <c r="T16" s="7">
        <f>T9-T13</f>
        <v>270000</v>
      </c>
      <c r="U16" s="7">
        <f>U9-U13</f>
        <v>270000</v>
      </c>
      <c r="V16" s="7">
        <f>V9-V13</f>
        <v>270000</v>
      </c>
      <c r="W16" s="7">
        <f>W9-W13</f>
        <v>270000</v>
      </c>
      <c r="X16" s="7">
        <f>X9-X13</f>
        <v>270000</v>
      </c>
      <c r="Y16" s="7">
        <f>Y9-Y13</f>
        <v>270000</v>
      </c>
      <c r="Z16" s="7">
        <f>Z9-Z13</f>
        <v>270000</v>
      </c>
      <c r="AA16" s="7">
        <f>AA9-AA13</f>
        <v>270000</v>
      </c>
      <c r="AB16" s="7">
        <f>AB9-AB13</f>
        <v>270000</v>
      </c>
      <c r="AC16" s="7">
        <f>AC9-AC13</f>
        <v>270000</v>
      </c>
      <c r="AD16" s="7">
        <f>AD9-AD13</f>
        <v>270000</v>
      </c>
      <c r="AE16" s="7">
        <f>AE9-AE13</f>
        <v>270000</v>
      </c>
      <c r="AF16" s="7">
        <f>AF9-AF13</f>
        <v>270000</v>
      </c>
      <c r="AG16" s="7">
        <f>AG9-AG13</f>
        <v>270000</v>
      </c>
      <c r="AH16" s="7">
        <f>AH9-AH13</f>
        <v>270000</v>
      </c>
      <c r="AI16" s="7">
        <f>AI9-AI13</f>
        <v>270000</v>
      </c>
      <c r="AJ16" s="7">
        <f>AJ9-AJ13</f>
        <v>270000</v>
      </c>
      <c r="AK16" s="7">
        <f>AK9-AK13</f>
        <v>270000</v>
      </c>
      <c r="AL16" s="7">
        <f>AL9-AL13</f>
        <v>270000</v>
      </c>
      <c r="AM16" s="7">
        <f>AM9-AM13</f>
        <v>270000</v>
      </c>
      <c r="AN16" s="7">
        <f>SUM(D16:AM16)</f>
        <v>9531000</v>
      </c>
    </row>
    <row r="17" ht="13.65" customHeight="1">
      <c r="A17" t="s" s="11">
        <v>14</v>
      </c>
      <c r="B17" s="4"/>
      <c r="C17" s="8"/>
      <c r="D17" s="15">
        <f>D16/D9</f>
        <v>0.6</v>
      </c>
      <c r="E17" s="15">
        <f>E16/E9</f>
        <v>0.6</v>
      </c>
      <c r="F17" s="15">
        <f>F16/F9</f>
        <v>0.6</v>
      </c>
      <c r="G17" s="15">
        <f>G16/G9</f>
        <v>0.6</v>
      </c>
      <c r="H17" s="15">
        <f>H16/H9</f>
        <v>0.6</v>
      </c>
      <c r="I17" s="15">
        <f>I16/I9</f>
        <v>0.6</v>
      </c>
      <c r="J17" s="15">
        <f>J16/J9</f>
        <v>0.6</v>
      </c>
      <c r="K17" s="15">
        <f>K16/K9</f>
        <v>0.6</v>
      </c>
      <c r="L17" s="15">
        <f>L16/L9</f>
        <v>0.6</v>
      </c>
      <c r="M17" s="15">
        <f>M16/M9</f>
        <v>0.6</v>
      </c>
      <c r="N17" s="15">
        <f>N16/N9</f>
        <v>0.6</v>
      </c>
      <c r="O17" s="15">
        <f>O16/O9</f>
        <v>0.6</v>
      </c>
      <c r="P17" s="15">
        <f>P16/P9</f>
        <v>0.6</v>
      </c>
      <c r="Q17" s="15">
        <f>Q16/Q9</f>
        <v>0.6</v>
      </c>
      <c r="R17" s="15">
        <f>R16/R9</f>
        <v>0.6</v>
      </c>
      <c r="S17" s="15">
        <f>S16/S9</f>
        <v>0.6</v>
      </c>
      <c r="T17" s="15">
        <f>T16/T9</f>
        <v>0.6</v>
      </c>
      <c r="U17" s="15">
        <f>U16/U9</f>
        <v>0.6</v>
      </c>
      <c r="V17" s="15">
        <f>V16/V9</f>
        <v>0.6</v>
      </c>
      <c r="W17" s="15">
        <f>W16/W9</f>
        <v>0.6</v>
      </c>
      <c r="X17" s="15">
        <f>X16/X9</f>
        <v>0.6</v>
      </c>
      <c r="Y17" s="15">
        <f>Y16/Y9</f>
        <v>0.6</v>
      </c>
      <c r="Z17" s="15">
        <f>Z16/Z9</f>
        <v>0.6</v>
      </c>
      <c r="AA17" s="15">
        <f>AA16/AA9</f>
        <v>0.6</v>
      </c>
      <c r="AB17" s="15">
        <f>AB16/AB9</f>
        <v>0.6</v>
      </c>
      <c r="AC17" s="15">
        <f>AC16/AC9</f>
        <v>0.6</v>
      </c>
      <c r="AD17" s="15">
        <f>AD16/AD9</f>
        <v>0.6</v>
      </c>
      <c r="AE17" s="15">
        <f>AE16/AE9</f>
        <v>0.6</v>
      </c>
      <c r="AF17" s="15">
        <f>AF16/AF9</f>
        <v>0.6</v>
      </c>
      <c r="AG17" s="15">
        <f>AG16/AG9</f>
        <v>0.6</v>
      </c>
      <c r="AH17" s="15">
        <f>AH16/AH9</f>
        <v>0.6</v>
      </c>
      <c r="AI17" s="15">
        <f>AI16/AI9</f>
        <v>0.6</v>
      </c>
      <c r="AJ17" s="15">
        <f>AJ16/AJ9</f>
        <v>0.6</v>
      </c>
      <c r="AK17" s="15">
        <f>AK16/AK9</f>
        <v>0.6</v>
      </c>
      <c r="AL17" s="15">
        <f>AL16/AL9</f>
        <v>0.6</v>
      </c>
      <c r="AM17" s="15">
        <f>AM16/AM9</f>
        <v>0.6</v>
      </c>
      <c r="AN17" s="15">
        <f>AN16/AN9</f>
        <v>0.6</v>
      </c>
    </row>
    <row r="18" ht="13.65" customHeight="1">
      <c r="A18" t="s" s="6">
        <v>15</v>
      </c>
      <c r="B18" s="4"/>
      <c r="C18" s="8"/>
      <c r="D18" s="7">
        <f>SUM(D19:D25)</f>
        <v>122700</v>
      </c>
      <c r="E18" s="7">
        <f>SUM(E19:E25)</f>
        <v>124500</v>
      </c>
      <c r="F18" s="7">
        <f>SUM(F19:F25)</f>
        <v>125400</v>
      </c>
      <c r="G18" s="7">
        <f>SUM(G19:G25)</f>
        <v>126300</v>
      </c>
      <c r="H18" s="7">
        <f>SUM(H19:H25)</f>
        <v>126300</v>
      </c>
      <c r="I18" s="7">
        <f>SUM(I19:I25)</f>
        <v>126300</v>
      </c>
      <c r="J18" s="7">
        <f>SUM(J19:J25)</f>
        <v>126300</v>
      </c>
      <c r="K18" s="7">
        <f>SUM(K19:K25)</f>
        <v>126300</v>
      </c>
      <c r="L18" s="7">
        <f>SUM(L19:L25)</f>
        <v>126300</v>
      </c>
      <c r="M18" s="7">
        <f>SUM(M19:M25)</f>
        <v>126300</v>
      </c>
      <c r="N18" s="7">
        <f>SUM(N19:N25)</f>
        <v>126300</v>
      </c>
      <c r="O18" s="7">
        <f>SUM(O19:O25)</f>
        <v>126300</v>
      </c>
      <c r="P18" s="7">
        <f>SUM(P19:P25)</f>
        <v>127100</v>
      </c>
      <c r="Q18" s="7">
        <f>SUM(Q19:Q25)</f>
        <v>127100</v>
      </c>
      <c r="R18" s="7">
        <f>SUM(R19:R25)</f>
        <v>127100</v>
      </c>
      <c r="S18" s="7">
        <f>SUM(S19:S25)</f>
        <v>127100</v>
      </c>
      <c r="T18" s="7">
        <f>SUM(T19:T25)</f>
        <v>127100</v>
      </c>
      <c r="U18" s="7">
        <f>SUM(U19:U25)</f>
        <v>127100</v>
      </c>
      <c r="V18" s="7">
        <f>SUM(V19:V25)</f>
        <v>127100</v>
      </c>
      <c r="W18" s="7">
        <f>SUM(W19:W25)</f>
        <v>127100</v>
      </c>
      <c r="X18" s="7">
        <f>SUM(X19:X25)</f>
        <v>127100</v>
      </c>
      <c r="Y18" s="7">
        <f>SUM(Y19:Y25)</f>
        <v>127100</v>
      </c>
      <c r="Z18" s="7">
        <f>SUM(Z19:Z25)</f>
        <v>127100</v>
      </c>
      <c r="AA18" s="7">
        <f>SUM(AA19:AA25)</f>
        <v>127100</v>
      </c>
      <c r="AB18" s="7">
        <f>SUM(AB19:AB25)</f>
        <v>127980</v>
      </c>
      <c r="AC18" s="7">
        <f>SUM(AC19:AC25)</f>
        <v>127980</v>
      </c>
      <c r="AD18" s="7">
        <f>SUM(AD19:AD25)</f>
        <v>127980</v>
      </c>
      <c r="AE18" s="7">
        <f>SUM(AE19:AE25)</f>
        <v>127980</v>
      </c>
      <c r="AF18" s="7">
        <f>SUM(AF19:AF25)</f>
        <v>127980</v>
      </c>
      <c r="AG18" s="7">
        <f>SUM(AG19:AG25)</f>
        <v>127980</v>
      </c>
      <c r="AH18" s="7">
        <f>SUM(AH19:AH25)</f>
        <v>127980</v>
      </c>
      <c r="AI18" s="7">
        <f>SUM(AI19:AI25)</f>
        <v>127980</v>
      </c>
      <c r="AJ18" s="7">
        <f>SUM(AJ19:AJ25)</f>
        <v>127980</v>
      </c>
      <c r="AK18" s="7">
        <f>SUM(AK19:AK25)</f>
        <v>127980</v>
      </c>
      <c r="AL18" s="7">
        <f>SUM(AL19:AL25)</f>
        <v>127980</v>
      </c>
      <c r="AM18" s="7">
        <f>SUM(AM19:AM25)</f>
        <v>127980</v>
      </c>
      <c r="AN18" s="7">
        <f>SUM(D18:AM18)</f>
        <v>4570260</v>
      </c>
    </row>
    <row r="19" ht="13.65" customHeight="1">
      <c r="A19" t="s" s="11">
        <v>16</v>
      </c>
      <c r="B19" s="4"/>
      <c r="C19" s="8"/>
      <c r="D19" s="16">
        <v>40000</v>
      </c>
      <c r="E19" s="8">
        <f>D19</f>
        <v>40000</v>
      </c>
      <c r="F19" s="8">
        <f>E19</f>
        <v>40000</v>
      </c>
      <c r="G19" s="8">
        <f>F19</f>
        <v>40000</v>
      </c>
      <c r="H19" s="8">
        <f>G19</f>
        <v>40000</v>
      </c>
      <c r="I19" s="8">
        <f>H19</f>
        <v>40000</v>
      </c>
      <c r="J19" s="8">
        <f>I19</f>
        <v>40000</v>
      </c>
      <c r="K19" s="8">
        <f>J19</f>
        <v>40000</v>
      </c>
      <c r="L19" s="8">
        <f>K19</f>
        <v>40000</v>
      </c>
      <c r="M19" s="8">
        <f>L19</f>
        <v>40000</v>
      </c>
      <c r="N19" s="8">
        <f>M19</f>
        <v>40000</v>
      </c>
      <c r="O19" s="8">
        <f>N19</f>
        <v>40000</v>
      </c>
      <c r="P19" s="8">
        <f>O19</f>
        <v>40000</v>
      </c>
      <c r="Q19" s="8">
        <f>P19</f>
        <v>40000</v>
      </c>
      <c r="R19" s="8">
        <f>Q19</f>
        <v>40000</v>
      </c>
      <c r="S19" s="8">
        <f>R19</f>
        <v>40000</v>
      </c>
      <c r="T19" s="8">
        <f>S19</f>
        <v>40000</v>
      </c>
      <c r="U19" s="8">
        <f>T19</f>
        <v>40000</v>
      </c>
      <c r="V19" s="8">
        <f>U19</f>
        <v>40000</v>
      </c>
      <c r="W19" s="8">
        <f>V19</f>
        <v>40000</v>
      </c>
      <c r="X19" s="8">
        <f>W19</f>
        <v>40000</v>
      </c>
      <c r="Y19" s="8">
        <f>X19</f>
        <v>40000</v>
      </c>
      <c r="Z19" s="8">
        <f>Y19</f>
        <v>40000</v>
      </c>
      <c r="AA19" s="8">
        <f>Z19</f>
        <v>40000</v>
      </c>
      <c r="AB19" s="8">
        <f>AA19</f>
        <v>40000</v>
      </c>
      <c r="AC19" s="8">
        <f>AB19</f>
        <v>40000</v>
      </c>
      <c r="AD19" s="8">
        <f>AC19</f>
        <v>40000</v>
      </c>
      <c r="AE19" s="8">
        <f>AD19</f>
        <v>40000</v>
      </c>
      <c r="AF19" s="8">
        <f>AE19</f>
        <v>40000</v>
      </c>
      <c r="AG19" s="8">
        <f>AF19</f>
        <v>40000</v>
      </c>
      <c r="AH19" s="8">
        <f>AG19</f>
        <v>40000</v>
      </c>
      <c r="AI19" s="8">
        <f>AH19</f>
        <v>40000</v>
      </c>
      <c r="AJ19" s="8">
        <f>AI19</f>
        <v>40000</v>
      </c>
      <c r="AK19" s="8">
        <f>AJ19</f>
        <v>40000</v>
      </c>
      <c r="AL19" s="8">
        <f>AK19</f>
        <v>40000</v>
      </c>
      <c r="AM19" s="8">
        <f>AL19</f>
        <v>40000</v>
      </c>
      <c r="AN19" s="8">
        <f>SUM(D19:AM19)</f>
        <v>1440000</v>
      </c>
    </row>
    <row r="20" ht="13.65" customHeight="1">
      <c r="A20" t="s" s="11">
        <v>17</v>
      </c>
      <c r="B20" s="4"/>
      <c r="C20" s="8"/>
      <c r="D20" s="16">
        <v>6000</v>
      </c>
      <c r="E20" s="8">
        <f>D20</f>
        <v>6000</v>
      </c>
      <c r="F20" s="8">
        <f>E20</f>
        <v>6000</v>
      </c>
      <c r="G20" s="8">
        <f>F20</f>
        <v>6000</v>
      </c>
      <c r="H20" s="8">
        <f>G20</f>
        <v>6000</v>
      </c>
      <c r="I20" s="8">
        <f>H20</f>
        <v>6000</v>
      </c>
      <c r="J20" s="8">
        <f>I20</f>
        <v>6000</v>
      </c>
      <c r="K20" s="8">
        <f>J20</f>
        <v>6000</v>
      </c>
      <c r="L20" s="8">
        <f>K20</f>
        <v>6000</v>
      </c>
      <c r="M20" s="8">
        <f>L20</f>
        <v>6000</v>
      </c>
      <c r="N20" s="8">
        <f>M20</f>
        <v>6000</v>
      </c>
      <c r="O20" s="8">
        <f>N20</f>
        <v>6000</v>
      </c>
      <c r="P20" s="8">
        <f>O20+O20*10%</f>
        <v>6600</v>
      </c>
      <c r="Q20" s="8">
        <f>P20</f>
        <v>6600</v>
      </c>
      <c r="R20" s="8">
        <f>Q20</f>
        <v>6600</v>
      </c>
      <c r="S20" s="8">
        <f>R20</f>
        <v>6600</v>
      </c>
      <c r="T20" s="8">
        <f>S20</f>
        <v>6600</v>
      </c>
      <c r="U20" s="8">
        <f>T20</f>
        <v>6600</v>
      </c>
      <c r="V20" s="8">
        <f>U20</f>
        <v>6600</v>
      </c>
      <c r="W20" s="8">
        <f>V20</f>
        <v>6600</v>
      </c>
      <c r="X20" s="8">
        <f>W20</f>
        <v>6600</v>
      </c>
      <c r="Y20" s="8">
        <f>X20</f>
        <v>6600</v>
      </c>
      <c r="Z20" s="8">
        <f>Y20</f>
        <v>6600</v>
      </c>
      <c r="AA20" s="8">
        <f>Z20</f>
        <v>6600</v>
      </c>
      <c r="AB20" s="8">
        <f>AA20+AA20*10%</f>
        <v>7260</v>
      </c>
      <c r="AC20" s="8">
        <f>AB20</f>
        <v>7260</v>
      </c>
      <c r="AD20" s="8">
        <f>AC20</f>
        <v>7260</v>
      </c>
      <c r="AE20" s="8">
        <f>AD20</f>
        <v>7260</v>
      </c>
      <c r="AF20" s="8">
        <f>AE20</f>
        <v>7260</v>
      </c>
      <c r="AG20" s="8">
        <f>AF20</f>
        <v>7260</v>
      </c>
      <c r="AH20" s="8">
        <f>AG20</f>
        <v>7260</v>
      </c>
      <c r="AI20" s="8">
        <f>AH20</f>
        <v>7260</v>
      </c>
      <c r="AJ20" s="8">
        <f>AI20</f>
        <v>7260</v>
      </c>
      <c r="AK20" s="8">
        <f>AJ20</f>
        <v>7260</v>
      </c>
      <c r="AL20" s="8">
        <f>AK20</f>
        <v>7260</v>
      </c>
      <c r="AM20" s="8">
        <f>AL20</f>
        <v>7260</v>
      </c>
      <c r="AN20" s="8">
        <f>SUM(D20:AM20)</f>
        <v>238320</v>
      </c>
    </row>
    <row r="21" ht="13.65" customHeight="1">
      <c r="A21" t="s" s="11">
        <v>18</v>
      </c>
      <c r="B21" s="4"/>
      <c r="C21" s="8"/>
      <c r="D21" s="16">
        <v>60000</v>
      </c>
      <c r="E21" s="16">
        <v>60000</v>
      </c>
      <c r="F21" s="16">
        <v>60000</v>
      </c>
      <c r="G21" s="16">
        <v>60000</v>
      </c>
      <c r="H21" s="16">
        <v>60000</v>
      </c>
      <c r="I21" s="16">
        <v>60000</v>
      </c>
      <c r="J21" s="16">
        <v>60000</v>
      </c>
      <c r="K21" s="16">
        <v>60000</v>
      </c>
      <c r="L21" s="16">
        <v>60000</v>
      </c>
      <c r="M21" s="16">
        <v>60000</v>
      </c>
      <c r="N21" s="16">
        <v>60000</v>
      </c>
      <c r="O21" s="16">
        <v>60000</v>
      </c>
      <c r="P21" s="16">
        <v>60000</v>
      </c>
      <c r="Q21" s="16">
        <v>60000</v>
      </c>
      <c r="R21" s="16">
        <v>60000</v>
      </c>
      <c r="S21" s="16">
        <v>60000</v>
      </c>
      <c r="T21" s="16">
        <v>60000</v>
      </c>
      <c r="U21" s="16">
        <v>60000</v>
      </c>
      <c r="V21" s="16">
        <v>60000</v>
      </c>
      <c r="W21" s="16">
        <v>60000</v>
      </c>
      <c r="X21" s="16">
        <v>60000</v>
      </c>
      <c r="Y21" s="16">
        <v>60000</v>
      </c>
      <c r="Z21" s="16">
        <v>60000</v>
      </c>
      <c r="AA21" s="16">
        <v>60000</v>
      </c>
      <c r="AB21" s="16">
        <v>60000</v>
      </c>
      <c r="AC21" s="16">
        <v>60000</v>
      </c>
      <c r="AD21" s="16">
        <v>60000</v>
      </c>
      <c r="AE21" s="16">
        <v>60000</v>
      </c>
      <c r="AF21" s="16">
        <v>60000</v>
      </c>
      <c r="AG21" s="16">
        <v>60000</v>
      </c>
      <c r="AH21" s="16">
        <v>60000</v>
      </c>
      <c r="AI21" s="16">
        <v>60000</v>
      </c>
      <c r="AJ21" s="16">
        <v>60000</v>
      </c>
      <c r="AK21" s="16">
        <v>60000</v>
      </c>
      <c r="AL21" s="16">
        <v>60000</v>
      </c>
      <c r="AM21" s="16">
        <v>60000</v>
      </c>
      <c r="AN21" s="8">
        <f>SUM(D21:AM21)</f>
        <v>2160000</v>
      </c>
    </row>
    <row r="22" ht="13.65" customHeight="1">
      <c r="A22" t="s" s="11">
        <v>19</v>
      </c>
      <c r="B22" s="4"/>
      <c r="C22" s="8"/>
      <c r="D22" s="16">
        <f>D21*0.13</f>
        <v>7800</v>
      </c>
      <c r="E22" s="16">
        <f>E21*0.13</f>
        <v>7800</v>
      </c>
      <c r="F22" s="16">
        <f>F21*0.13</f>
        <v>7800</v>
      </c>
      <c r="G22" s="16">
        <f>G21*0.13</f>
        <v>7800</v>
      </c>
      <c r="H22" s="16">
        <f>H21*0.13</f>
        <v>7800</v>
      </c>
      <c r="I22" s="16">
        <f>I21*0.13</f>
        <v>7800</v>
      </c>
      <c r="J22" s="16">
        <f>J21*0.13</f>
        <v>7800</v>
      </c>
      <c r="K22" s="16">
        <f>K21*0.13</f>
        <v>7800</v>
      </c>
      <c r="L22" s="16">
        <f>L21*0.13</f>
        <v>7800</v>
      </c>
      <c r="M22" s="16">
        <f>M21*0.13</f>
        <v>7800</v>
      </c>
      <c r="N22" s="16">
        <f>N21*0.13</f>
        <v>7800</v>
      </c>
      <c r="O22" s="16">
        <f>O21*0.13</f>
        <v>7800</v>
      </c>
      <c r="P22" s="16">
        <f>P21*0.13</f>
        <v>7800</v>
      </c>
      <c r="Q22" s="16">
        <f>Q21*0.13</f>
        <v>7800</v>
      </c>
      <c r="R22" s="16">
        <f>R21*0.13</f>
        <v>7800</v>
      </c>
      <c r="S22" s="16">
        <f>S21*0.13</f>
        <v>7800</v>
      </c>
      <c r="T22" s="16">
        <f>T21*0.13</f>
        <v>7800</v>
      </c>
      <c r="U22" s="16">
        <f>U21*0.13</f>
        <v>7800</v>
      </c>
      <c r="V22" s="16">
        <f>V21*0.13</f>
        <v>7800</v>
      </c>
      <c r="W22" s="16">
        <f>W21*0.13</f>
        <v>7800</v>
      </c>
      <c r="X22" s="16">
        <f>X21*0.13</f>
        <v>7800</v>
      </c>
      <c r="Y22" s="16">
        <f>Y21*0.13</f>
        <v>7800</v>
      </c>
      <c r="Z22" s="16">
        <f>Z21*0.13</f>
        <v>7800</v>
      </c>
      <c r="AA22" s="16">
        <f>AA21*0.13</f>
        <v>7800</v>
      </c>
      <c r="AB22" s="16">
        <f>AB21*0.13</f>
        <v>7800</v>
      </c>
      <c r="AC22" s="16">
        <f>AC21*0.13</f>
        <v>7800</v>
      </c>
      <c r="AD22" s="16">
        <f>AD21*0.13</f>
        <v>7800</v>
      </c>
      <c r="AE22" s="16">
        <f>AE21*0.13</f>
        <v>7800</v>
      </c>
      <c r="AF22" s="16">
        <f>AF21*0.13</f>
        <v>7800</v>
      </c>
      <c r="AG22" s="16">
        <f>AG21*0.13</f>
        <v>7800</v>
      </c>
      <c r="AH22" s="16">
        <f>AH21*0.13</f>
        <v>7800</v>
      </c>
      <c r="AI22" s="16">
        <f>AI21*0.13</f>
        <v>7800</v>
      </c>
      <c r="AJ22" s="16">
        <f>AJ21*0.13</f>
        <v>7800</v>
      </c>
      <c r="AK22" s="16">
        <f>AK21*0.13</f>
        <v>7800</v>
      </c>
      <c r="AL22" s="16">
        <f>AL21*0.13</f>
        <v>7800</v>
      </c>
      <c r="AM22" s="16">
        <f>AM21*0.13</f>
        <v>7800</v>
      </c>
      <c r="AN22" s="8">
        <f>SUM(D22:AM22)</f>
        <v>280800</v>
      </c>
    </row>
    <row r="23" ht="13.65" customHeight="1">
      <c r="A23" t="s" s="11">
        <v>20</v>
      </c>
      <c r="B23" s="4"/>
      <c r="C23" s="8"/>
      <c r="D23" s="16">
        <v>1500</v>
      </c>
      <c r="E23" s="8">
        <f>D23</f>
        <v>1500</v>
      </c>
      <c r="F23" s="8">
        <f>E23</f>
        <v>1500</v>
      </c>
      <c r="G23" s="8">
        <f>F23</f>
        <v>1500</v>
      </c>
      <c r="H23" s="8">
        <f>G23</f>
        <v>1500</v>
      </c>
      <c r="I23" s="8">
        <f>H23</f>
        <v>1500</v>
      </c>
      <c r="J23" s="8">
        <f>I23</f>
        <v>1500</v>
      </c>
      <c r="K23" s="8">
        <f>J23</f>
        <v>1500</v>
      </c>
      <c r="L23" s="8">
        <f>K23</f>
        <v>1500</v>
      </c>
      <c r="M23" s="8">
        <f>L23</f>
        <v>1500</v>
      </c>
      <c r="N23" s="8">
        <f>M23</f>
        <v>1500</v>
      </c>
      <c r="O23" s="8">
        <f>N23</f>
        <v>1500</v>
      </c>
      <c r="P23" s="8">
        <f>O23</f>
        <v>1500</v>
      </c>
      <c r="Q23" s="8">
        <f>P23</f>
        <v>1500</v>
      </c>
      <c r="R23" s="8">
        <f>Q23</f>
        <v>1500</v>
      </c>
      <c r="S23" s="8">
        <f>R23</f>
        <v>1500</v>
      </c>
      <c r="T23" s="8">
        <f>S23</f>
        <v>1500</v>
      </c>
      <c r="U23" s="8">
        <f>T23</f>
        <v>1500</v>
      </c>
      <c r="V23" s="8">
        <f>U23</f>
        <v>1500</v>
      </c>
      <c r="W23" s="8">
        <f>V23</f>
        <v>1500</v>
      </c>
      <c r="X23" s="8">
        <f>W23</f>
        <v>1500</v>
      </c>
      <c r="Y23" s="8">
        <f>X23</f>
        <v>1500</v>
      </c>
      <c r="Z23" s="8">
        <f>Y23</f>
        <v>1500</v>
      </c>
      <c r="AA23" s="8">
        <f>Z23</f>
        <v>1500</v>
      </c>
      <c r="AB23" s="8">
        <f>AA23</f>
        <v>1500</v>
      </c>
      <c r="AC23" s="8">
        <f>AB23</f>
        <v>1500</v>
      </c>
      <c r="AD23" s="8">
        <f>AC23</f>
        <v>1500</v>
      </c>
      <c r="AE23" s="8">
        <f>AD23</f>
        <v>1500</v>
      </c>
      <c r="AF23" s="8">
        <f>AE23</f>
        <v>1500</v>
      </c>
      <c r="AG23" s="8">
        <f>AF23</f>
        <v>1500</v>
      </c>
      <c r="AH23" s="8">
        <f>AG23</f>
        <v>1500</v>
      </c>
      <c r="AI23" s="8">
        <f>AH23</f>
        <v>1500</v>
      </c>
      <c r="AJ23" s="8">
        <f>AI23</f>
        <v>1500</v>
      </c>
      <c r="AK23" s="8">
        <f>AJ23</f>
        <v>1500</v>
      </c>
      <c r="AL23" s="8">
        <f>AK23</f>
        <v>1500</v>
      </c>
      <c r="AM23" s="8">
        <f>AL23</f>
        <v>1500</v>
      </c>
      <c r="AN23" s="8">
        <f>SUM(D23:AM23)</f>
        <v>54000</v>
      </c>
    </row>
    <row r="24" ht="13.65" customHeight="1">
      <c r="A24" t="s" s="11">
        <v>21</v>
      </c>
      <c r="B24" s="4"/>
      <c r="C24" s="8"/>
      <c r="D24" s="16">
        <v>2000</v>
      </c>
      <c r="E24" s="8">
        <f>D24</f>
        <v>2000</v>
      </c>
      <c r="F24" s="8">
        <f>E24</f>
        <v>2000</v>
      </c>
      <c r="G24" s="8">
        <f>F24</f>
        <v>2000</v>
      </c>
      <c r="H24" s="8">
        <f>G24</f>
        <v>2000</v>
      </c>
      <c r="I24" s="8">
        <f>H24</f>
        <v>2000</v>
      </c>
      <c r="J24" s="8">
        <f>I24</f>
        <v>2000</v>
      </c>
      <c r="K24" s="8">
        <f>J24</f>
        <v>2000</v>
      </c>
      <c r="L24" s="8">
        <f>K24</f>
        <v>2000</v>
      </c>
      <c r="M24" s="8">
        <f>L24</f>
        <v>2000</v>
      </c>
      <c r="N24" s="8">
        <f>M24</f>
        <v>2000</v>
      </c>
      <c r="O24" s="8">
        <f>N24</f>
        <v>2000</v>
      </c>
      <c r="P24" s="8">
        <f>O24+O24*10%</f>
        <v>2200</v>
      </c>
      <c r="Q24" s="8">
        <f>P24</f>
        <v>2200</v>
      </c>
      <c r="R24" s="8">
        <f>Q24</f>
        <v>2200</v>
      </c>
      <c r="S24" s="8">
        <f>R24</f>
        <v>2200</v>
      </c>
      <c r="T24" s="8">
        <f>S24</f>
        <v>2200</v>
      </c>
      <c r="U24" s="8">
        <f>T24</f>
        <v>2200</v>
      </c>
      <c r="V24" s="8">
        <f>U24</f>
        <v>2200</v>
      </c>
      <c r="W24" s="8">
        <f>V24</f>
        <v>2200</v>
      </c>
      <c r="X24" s="8">
        <f>W24</f>
        <v>2200</v>
      </c>
      <c r="Y24" s="8">
        <f>X24</f>
        <v>2200</v>
      </c>
      <c r="Z24" s="8">
        <f>Y24</f>
        <v>2200</v>
      </c>
      <c r="AA24" s="8">
        <f>Z24</f>
        <v>2200</v>
      </c>
      <c r="AB24" s="8">
        <f>AA24+AA24*10%</f>
        <v>2420</v>
      </c>
      <c r="AC24" s="8">
        <f>AB24</f>
        <v>2420</v>
      </c>
      <c r="AD24" s="8">
        <f>AC24</f>
        <v>2420</v>
      </c>
      <c r="AE24" s="8">
        <f>AD24</f>
        <v>2420</v>
      </c>
      <c r="AF24" s="8">
        <f>AE24</f>
        <v>2420</v>
      </c>
      <c r="AG24" s="8">
        <f>AF24</f>
        <v>2420</v>
      </c>
      <c r="AH24" s="8">
        <f>AG24</f>
        <v>2420</v>
      </c>
      <c r="AI24" s="8">
        <f>AH24</f>
        <v>2420</v>
      </c>
      <c r="AJ24" s="8">
        <f>AI24</f>
        <v>2420</v>
      </c>
      <c r="AK24" s="8">
        <f>AJ24</f>
        <v>2420</v>
      </c>
      <c r="AL24" s="8">
        <f>AK24</f>
        <v>2420</v>
      </c>
      <c r="AM24" s="8">
        <f>AL24</f>
        <v>2420</v>
      </c>
      <c r="AN24" s="8">
        <f>SUM(D24:AM24)</f>
        <v>79440</v>
      </c>
    </row>
    <row r="25" ht="13.55" customHeight="1">
      <c r="A25" t="s" s="11">
        <v>22</v>
      </c>
      <c r="B25" s="14">
        <v>0.02</v>
      </c>
      <c r="C25" s="8"/>
      <c r="D25" s="8">
        <f>D9*$B$25</f>
        <v>5400</v>
      </c>
      <c r="E25" s="8">
        <f>E9*$B$25</f>
        <v>7200</v>
      </c>
      <c r="F25" s="8">
        <f>F9*$B$25</f>
        <v>8100</v>
      </c>
      <c r="G25" s="8">
        <f>G9*$B$25</f>
        <v>9000</v>
      </c>
      <c r="H25" s="8">
        <f>H9*$B$25</f>
        <v>9000</v>
      </c>
      <c r="I25" s="8">
        <f>I9*$B$25</f>
        <v>9000</v>
      </c>
      <c r="J25" s="8">
        <f>J9*$B$25</f>
        <v>9000</v>
      </c>
      <c r="K25" s="8">
        <f>K9*$B$25</f>
        <v>9000</v>
      </c>
      <c r="L25" s="8">
        <f>L9*$B$25</f>
        <v>9000</v>
      </c>
      <c r="M25" s="8">
        <f>M9*$B$25</f>
        <v>9000</v>
      </c>
      <c r="N25" s="8">
        <f>N9*$B$25</f>
        <v>9000</v>
      </c>
      <c r="O25" s="8">
        <f>O9*$B$25</f>
        <v>9000</v>
      </c>
      <c r="P25" s="8">
        <f>P9*$B$25</f>
        <v>9000</v>
      </c>
      <c r="Q25" s="8">
        <f>Q9*$B$25</f>
        <v>9000</v>
      </c>
      <c r="R25" s="8">
        <f>R9*$B$25</f>
        <v>9000</v>
      </c>
      <c r="S25" s="8">
        <f>S9*$B$25</f>
        <v>9000</v>
      </c>
      <c r="T25" s="8">
        <f>T9*$B$25</f>
        <v>9000</v>
      </c>
      <c r="U25" s="8">
        <f>U9*$B$25</f>
        <v>9000</v>
      </c>
      <c r="V25" s="8">
        <f>V9*$B$25</f>
        <v>9000</v>
      </c>
      <c r="W25" s="8">
        <f>W9*$B$25</f>
        <v>9000</v>
      </c>
      <c r="X25" s="8">
        <f>X9*$B$25</f>
        <v>9000</v>
      </c>
      <c r="Y25" s="8">
        <f>Y9*$B$25</f>
        <v>9000</v>
      </c>
      <c r="Z25" s="8">
        <f>Z9*$B$25</f>
        <v>9000</v>
      </c>
      <c r="AA25" s="8">
        <f>AA9*$B$25</f>
        <v>9000</v>
      </c>
      <c r="AB25" s="8">
        <f>AB9*$B$25</f>
        <v>9000</v>
      </c>
      <c r="AC25" s="8">
        <f>AC9*$B$25</f>
        <v>9000</v>
      </c>
      <c r="AD25" s="8">
        <f>AD9*$B$25</f>
        <v>9000</v>
      </c>
      <c r="AE25" s="8">
        <f>AE9*$B$25</f>
        <v>9000</v>
      </c>
      <c r="AF25" s="8">
        <f>AF9*$B$25</f>
        <v>9000</v>
      </c>
      <c r="AG25" s="8">
        <f>AG9*$B$25</f>
        <v>9000</v>
      </c>
      <c r="AH25" s="8">
        <f>AH9*$B$25</f>
        <v>9000</v>
      </c>
      <c r="AI25" s="8">
        <f>AI9*$B$25</f>
        <v>9000</v>
      </c>
      <c r="AJ25" s="8">
        <f>AJ9*$B$25</f>
        <v>9000</v>
      </c>
      <c r="AK25" s="8">
        <f>AK9*$B$25</f>
        <v>9000</v>
      </c>
      <c r="AL25" s="8">
        <f>AL9*$B$25</f>
        <v>9000</v>
      </c>
      <c r="AM25" s="8">
        <f>AM9*$B$25</f>
        <v>9000</v>
      </c>
      <c r="AN25" s="8">
        <f>SUM(D25:AM25)</f>
        <v>317700</v>
      </c>
    </row>
    <row r="26" ht="13.6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ht="13.65" customHeight="1">
      <c r="A27" t="s" s="6">
        <v>23</v>
      </c>
      <c r="B27" s="4"/>
      <c r="C27" s="7"/>
      <c r="D27" s="7">
        <f>D9-D12</f>
        <v>39300</v>
      </c>
      <c r="E27" s="7">
        <f>E9-E12</f>
        <v>91500</v>
      </c>
      <c r="F27" s="7">
        <f>F9-F12</f>
        <v>117600</v>
      </c>
      <c r="G27" s="7">
        <f>G9-G12</f>
        <v>143700</v>
      </c>
      <c r="H27" s="7">
        <f>H9-H12</f>
        <v>143700</v>
      </c>
      <c r="I27" s="7">
        <f>I9-I12</f>
        <v>143700</v>
      </c>
      <c r="J27" s="7">
        <f>J9-J12</f>
        <v>143700</v>
      </c>
      <c r="K27" s="7">
        <f>K9-K12</f>
        <v>143700</v>
      </c>
      <c r="L27" s="7">
        <f>L9-L12</f>
        <v>143700</v>
      </c>
      <c r="M27" s="7">
        <f>M9-M12</f>
        <v>143700</v>
      </c>
      <c r="N27" s="7">
        <f>N9-N12</f>
        <v>143700</v>
      </c>
      <c r="O27" s="7">
        <f>O9-O12</f>
        <v>143700</v>
      </c>
      <c r="P27" s="7">
        <f>P9-P12</f>
        <v>142900</v>
      </c>
      <c r="Q27" s="7">
        <f>Q9-Q12</f>
        <v>142900</v>
      </c>
      <c r="R27" s="7">
        <f>R9-R12</f>
        <v>142900</v>
      </c>
      <c r="S27" s="7">
        <f>S9-S12</f>
        <v>142900</v>
      </c>
      <c r="T27" s="7">
        <f>T9-T12</f>
        <v>142900</v>
      </c>
      <c r="U27" s="7">
        <f>U9-U12</f>
        <v>142900</v>
      </c>
      <c r="V27" s="7">
        <f>V9-V12</f>
        <v>142900</v>
      </c>
      <c r="W27" s="7">
        <f>W9-W12</f>
        <v>142900</v>
      </c>
      <c r="X27" s="7">
        <f>X9-X12</f>
        <v>142900</v>
      </c>
      <c r="Y27" s="7">
        <f>Y9-Y12</f>
        <v>142900</v>
      </c>
      <c r="Z27" s="7">
        <f>Z9-Z12</f>
        <v>142900</v>
      </c>
      <c r="AA27" s="7">
        <f>AA9-AA12</f>
        <v>142900</v>
      </c>
      <c r="AB27" s="7">
        <f>AB9-AB12</f>
        <v>142020</v>
      </c>
      <c r="AC27" s="7">
        <f>AC9-AC12</f>
        <v>142020</v>
      </c>
      <c r="AD27" s="7">
        <f>AD9-AD12</f>
        <v>142020</v>
      </c>
      <c r="AE27" s="7">
        <f>AE9-AE12</f>
        <v>142020</v>
      </c>
      <c r="AF27" s="7">
        <f>AF9-AF12</f>
        <v>142020</v>
      </c>
      <c r="AG27" s="7">
        <f>AG9-AG12</f>
        <v>142020</v>
      </c>
      <c r="AH27" s="7">
        <f>AH9-AH12</f>
        <v>142020</v>
      </c>
      <c r="AI27" s="7">
        <f>AI9-AI12</f>
        <v>142020</v>
      </c>
      <c r="AJ27" s="7">
        <f>AJ9-AJ12</f>
        <v>142020</v>
      </c>
      <c r="AK27" s="7">
        <f>AK9-AK12</f>
        <v>142020</v>
      </c>
      <c r="AL27" s="7">
        <f>AL9-AL12</f>
        <v>142020</v>
      </c>
      <c r="AM27" s="7">
        <f>AM9-AM12</f>
        <v>142020</v>
      </c>
      <c r="AN27" s="7">
        <f>AN9-AN12</f>
        <v>4960740</v>
      </c>
    </row>
    <row r="28" ht="13.65" customHeight="1">
      <c r="A28" t="s" s="11">
        <v>24</v>
      </c>
      <c r="B28" s="4"/>
      <c r="C28" s="4"/>
      <c r="D28" s="15">
        <f>D27/D9</f>
        <v>0.1455555555555555</v>
      </c>
      <c r="E28" s="15">
        <f>E27/E9</f>
        <v>0.2541666666666667</v>
      </c>
      <c r="F28" s="15">
        <f>F27/F9</f>
        <v>0.2903703703703704</v>
      </c>
      <c r="G28" s="15">
        <f>G27/G9</f>
        <v>0.3193333333333334</v>
      </c>
      <c r="H28" s="15">
        <f>H27/H9</f>
        <v>0.3193333333333334</v>
      </c>
      <c r="I28" s="15">
        <f>I27/I9</f>
        <v>0.3193333333333334</v>
      </c>
      <c r="J28" s="15">
        <f>J27/J9</f>
        <v>0.3193333333333334</v>
      </c>
      <c r="K28" s="15">
        <f>K27/K9</f>
        <v>0.3193333333333334</v>
      </c>
      <c r="L28" s="15">
        <f>L27/L9</f>
        <v>0.3193333333333334</v>
      </c>
      <c r="M28" s="15">
        <f>M27/M9</f>
        <v>0.3193333333333334</v>
      </c>
      <c r="N28" s="15">
        <f>N27/N9</f>
        <v>0.3193333333333334</v>
      </c>
      <c r="O28" s="15">
        <f>O27/O9</f>
        <v>0.3193333333333334</v>
      </c>
      <c r="P28" s="15">
        <f>P27/P9</f>
        <v>0.3175555555555555</v>
      </c>
      <c r="Q28" s="15">
        <f>Q27/Q9</f>
        <v>0.3175555555555555</v>
      </c>
      <c r="R28" s="15">
        <f>R27/R9</f>
        <v>0.3175555555555555</v>
      </c>
      <c r="S28" s="15">
        <f>S27/S9</f>
        <v>0.3175555555555555</v>
      </c>
      <c r="T28" s="15">
        <f>T27/T9</f>
        <v>0.3175555555555555</v>
      </c>
      <c r="U28" s="15">
        <f>U27/U9</f>
        <v>0.3175555555555555</v>
      </c>
      <c r="V28" s="15">
        <f>V27/V9</f>
        <v>0.3175555555555555</v>
      </c>
      <c r="W28" s="15">
        <f>W27/W9</f>
        <v>0.3175555555555555</v>
      </c>
      <c r="X28" s="15">
        <f>X27/X9</f>
        <v>0.3175555555555555</v>
      </c>
      <c r="Y28" s="15">
        <f>Y27/Y9</f>
        <v>0.3175555555555555</v>
      </c>
      <c r="Z28" s="15">
        <f>Z27/Z9</f>
        <v>0.3175555555555555</v>
      </c>
      <c r="AA28" s="15">
        <f>AA27/AA9</f>
        <v>0.3175555555555555</v>
      </c>
      <c r="AB28" s="15">
        <f>AB27/AB9</f>
        <v>0.3156</v>
      </c>
      <c r="AC28" s="15">
        <f>AC27/AC9</f>
        <v>0.3156</v>
      </c>
      <c r="AD28" s="15">
        <f>AD27/AD9</f>
        <v>0.3156</v>
      </c>
      <c r="AE28" s="15">
        <f>AE27/AE9</f>
        <v>0.3156</v>
      </c>
      <c r="AF28" s="15">
        <f>AF27/AF9</f>
        <v>0.3156</v>
      </c>
      <c r="AG28" s="15">
        <f>AG27/AG9</f>
        <v>0.3156</v>
      </c>
      <c r="AH28" s="15">
        <f>AH27/AH9</f>
        <v>0.3156</v>
      </c>
      <c r="AI28" s="15">
        <f>AI27/AI9</f>
        <v>0.3156</v>
      </c>
      <c r="AJ28" s="15">
        <f>AJ27/AJ9</f>
        <v>0.3156</v>
      </c>
      <c r="AK28" s="15">
        <f>AK27/AK9</f>
        <v>0.3156</v>
      </c>
      <c r="AL28" s="15">
        <f>AL27/AL9</f>
        <v>0.3156</v>
      </c>
      <c r="AM28" s="15">
        <f>AM27/AM9</f>
        <v>0.3156</v>
      </c>
      <c r="AN28" s="15">
        <f>AN27/AN9</f>
        <v>0.3122908404154863</v>
      </c>
    </row>
    <row r="29" ht="13.65" customHeight="1">
      <c r="A29" t="s" s="6">
        <v>25</v>
      </c>
      <c r="B29" s="4"/>
      <c r="C29" s="4"/>
      <c r="D29" s="17">
        <f>D27*0.94</f>
        <v>36942</v>
      </c>
      <c r="E29" s="17">
        <f>E27*0.94</f>
        <v>86010</v>
      </c>
      <c r="F29" s="17">
        <f>F27*0.94</f>
        <v>110544</v>
      </c>
      <c r="G29" s="17">
        <f>G27*0.94</f>
        <v>135078</v>
      </c>
      <c r="H29" s="17">
        <f>H27*0.94</f>
        <v>135078</v>
      </c>
      <c r="I29" s="17">
        <f>I27*0.94</f>
        <v>135078</v>
      </c>
      <c r="J29" s="17">
        <f>J27*0.94</f>
        <v>135078</v>
      </c>
      <c r="K29" s="17">
        <f>K27*0.94</f>
        <v>135078</v>
      </c>
      <c r="L29" s="17">
        <f>L27*0.94</f>
        <v>135078</v>
      </c>
      <c r="M29" s="17">
        <f>M27*0.94</f>
        <v>135078</v>
      </c>
      <c r="N29" s="17">
        <f>N27*0.94</f>
        <v>135078</v>
      </c>
      <c r="O29" s="17">
        <f>O27*0.94</f>
        <v>135078</v>
      </c>
      <c r="P29" s="17">
        <f>P27*0.94</f>
        <v>134326</v>
      </c>
      <c r="Q29" s="17">
        <f>Q27*0.94</f>
        <v>134326</v>
      </c>
      <c r="R29" s="17">
        <f>R27*0.94</f>
        <v>134326</v>
      </c>
      <c r="S29" s="17">
        <f>S27*0.94</f>
        <v>134326</v>
      </c>
      <c r="T29" s="17">
        <f>T27*0.94</f>
        <v>134326</v>
      </c>
      <c r="U29" s="17">
        <f>U27*0.94</f>
        <v>134326</v>
      </c>
      <c r="V29" s="17">
        <f>V27*0.94</f>
        <v>134326</v>
      </c>
      <c r="W29" s="17">
        <f>W27*0.94</f>
        <v>134326</v>
      </c>
      <c r="X29" s="17">
        <f>X27*0.94</f>
        <v>134326</v>
      </c>
      <c r="Y29" s="17">
        <f>Y27*0.94</f>
        <v>134326</v>
      </c>
      <c r="Z29" s="17">
        <f>Z27*0.94</f>
        <v>134326</v>
      </c>
      <c r="AA29" s="17">
        <f>AA27*0.94</f>
        <v>134326</v>
      </c>
      <c r="AB29" s="17">
        <f>AB27*0.94</f>
        <v>133498.8</v>
      </c>
      <c r="AC29" s="17">
        <f>AC27*0.94</f>
        <v>133498.8</v>
      </c>
      <c r="AD29" s="17">
        <f>AD27*0.94</f>
        <v>133498.8</v>
      </c>
      <c r="AE29" s="17">
        <f>AE27*0.94</f>
        <v>133498.8</v>
      </c>
      <c r="AF29" s="17">
        <f>AF27*0.94</f>
        <v>133498.8</v>
      </c>
      <c r="AG29" s="17">
        <f>AG27*0.94</f>
        <v>133498.8</v>
      </c>
      <c r="AH29" s="17">
        <f>AH27*0.94</f>
        <v>133498.8</v>
      </c>
      <c r="AI29" s="17">
        <f>AI27*0.94</f>
        <v>133498.8</v>
      </c>
      <c r="AJ29" s="17">
        <f>AJ27*0.94</f>
        <v>133498.8</v>
      </c>
      <c r="AK29" s="17">
        <f>AK27*0.94</f>
        <v>133498.8</v>
      </c>
      <c r="AL29" s="17">
        <f>AL27*0.94</f>
        <v>133498.8</v>
      </c>
      <c r="AM29" s="17">
        <f>AM27*0.94</f>
        <v>133498.8</v>
      </c>
      <c r="AN29" s="8">
        <f>AN27*0.94</f>
        <v>4663095.6</v>
      </c>
    </row>
    <row r="30" ht="13.65" customHeight="1">
      <c r="A30" t="s" s="6">
        <v>26</v>
      </c>
      <c r="B30" s="4"/>
      <c r="C30" s="7">
        <f>-C3</f>
        <v>-508906</v>
      </c>
      <c r="D30" s="7">
        <f>C30+D29</f>
        <v>-471964</v>
      </c>
      <c r="E30" s="7">
        <f>D30+E29</f>
        <v>-385954</v>
      </c>
      <c r="F30" s="7">
        <f>E30+F29</f>
        <v>-275410</v>
      </c>
      <c r="G30" s="7">
        <f>F30+G29</f>
        <v>-140332</v>
      </c>
      <c r="H30" s="7">
        <f>G30+H29</f>
        <v>-5254</v>
      </c>
      <c r="I30" s="7">
        <f>H30+I29</f>
        <v>129824</v>
      </c>
      <c r="J30" s="7">
        <f>I30+J29</f>
        <v>264902</v>
      </c>
      <c r="K30" s="7">
        <f>J30+K29</f>
        <v>399980</v>
      </c>
      <c r="L30" s="7">
        <f>K30+L29</f>
        <v>535058</v>
      </c>
      <c r="M30" s="7">
        <f>L30+M29</f>
        <v>670136</v>
      </c>
      <c r="N30" s="7">
        <f>M30+N29</f>
        <v>805214</v>
      </c>
      <c r="O30" s="7">
        <f>N30+O29</f>
        <v>940292</v>
      </c>
      <c r="P30" s="7">
        <f>O30+P29</f>
        <v>1074618</v>
      </c>
      <c r="Q30" s="7">
        <f>P30+Q29</f>
        <v>1208944</v>
      </c>
      <c r="R30" s="7">
        <f>Q30+R29</f>
        <v>1343270</v>
      </c>
      <c r="S30" s="7">
        <f>R30+S29</f>
        <v>1477596</v>
      </c>
      <c r="T30" s="7">
        <f>S30+T29</f>
        <v>1611922</v>
      </c>
      <c r="U30" s="7">
        <f>T30+U29</f>
        <v>1746248</v>
      </c>
      <c r="V30" s="7">
        <f>U30+V29</f>
        <v>1880574</v>
      </c>
      <c r="W30" s="7">
        <f>V30+W29</f>
        <v>2014900</v>
      </c>
      <c r="X30" s="7">
        <f>W30+X29</f>
        <v>2149226</v>
      </c>
      <c r="Y30" s="7">
        <f>X30+Y29</f>
        <v>2283552</v>
      </c>
      <c r="Z30" s="7">
        <f>Y30+Z29</f>
        <v>2417878</v>
      </c>
      <c r="AA30" s="7">
        <f>Z30+AA29</f>
        <v>2552204</v>
      </c>
      <c r="AB30" s="7">
        <f>AA30+AB29</f>
        <v>2685702.8</v>
      </c>
      <c r="AC30" s="7">
        <f>AB30+AC29</f>
        <v>2819201.6</v>
      </c>
      <c r="AD30" s="7">
        <f>AC30+AD29</f>
        <v>2952700.399999999</v>
      </c>
      <c r="AE30" s="7">
        <f>AD30+AE29</f>
        <v>3086199.199999999</v>
      </c>
      <c r="AF30" s="7">
        <f>AE30+AF29</f>
        <v>3219697.999999999</v>
      </c>
      <c r="AG30" s="7">
        <f>AF30+AG29</f>
        <v>3353196.799999999</v>
      </c>
      <c r="AH30" s="7">
        <f>AG30+AH29</f>
        <v>3486695.599999999</v>
      </c>
      <c r="AI30" s="7">
        <f>AH30+AI29</f>
        <v>3620194.399999999</v>
      </c>
      <c r="AJ30" s="7">
        <f>AI30+AJ29</f>
        <v>3753693.199999998</v>
      </c>
      <c r="AK30" s="7">
        <f>AJ30+AK29</f>
        <v>3887191.999999998</v>
      </c>
      <c r="AL30" s="7">
        <f>AK30+AL29</f>
        <v>4020690.799999998</v>
      </c>
      <c r="AM30" s="7">
        <f>AL30+AM29</f>
        <v>4154189.599999998</v>
      </c>
      <c r="AN30" s="8">
        <f>AM30</f>
        <v>4154189.599999998</v>
      </c>
    </row>
    <row r="31" ht="12.75" customHeight="1" hidden="1">
      <c r="A31" s="18"/>
      <c r="B31" s="19"/>
      <c r="C31" s="19"/>
      <c r="D31" s="20">
        <f>IF(D30&lt;0,1,0)</f>
        <v>1</v>
      </c>
      <c r="E31" s="20">
        <f>IF(E30&lt;0,1,0)</f>
        <v>1</v>
      </c>
      <c r="F31" s="20">
        <f>IF(F30&lt;0,1,0)</f>
        <v>1</v>
      </c>
      <c r="G31" s="20">
        <f>IF(G30&lt;0,1,0)</f>
        <v>1</v>
      </c>
      <c r="H31" s="20">
        <f>IF(H30&lt;0,1,0)</f>
        <v>1</v>
      </c>
      <c r="I31" s="20">
        <f>IF(I30&lt;0,1,0)</f>
        <v>0</v>
      </c>
      <c r="J31" s="20">
        <f>IF(J30&lt;0,1,0)</f>
        <v>0</v>
      </c>
      <c r="K31" s="20">
        <f>IF(K30&lt;0,1,0)</f>
        <v>0</v>
      </c>
      <c r="L31" s="20">
        <f>IF(L30&lt;0,1,0)</f>
        <v>0</v>
      </c>
      <c r="M31" s="20">
        <f>IF(M30&lt;0,1,0)</f>
        <v>0</v>
      </c>
      <c r="N31" s="20">
        <f>IF(N30&lt;0,1,0)</f>
        <v>0</v>
      </c>
      <c r="O31" s="20">
        <f>IF(O30&lt;0,1,0)</f>
        <v>0</v>
      </c>
      <c r="P31" s="20">
        <f>IF(P30&lt;0,1,0)</f>
        <v>0</v>
      </c>
      <c r="Q31" s="20">
        <f>IF(Q30&lt;0,1,0)</f>
        <v>0</v>
      </c>
      <c r="R31" s="20">
        <f>IF(R30&lt;0,1,0)</f>
        <v>0</v>
      </c>
      <c r="S31" s="20">
        <f>IF(S30&lt;0,1,0)</f>
        <v>0</v>
      </c>
      <c r="T31" s="20">
        <f>IF(T30&lt;0,1,0)</f>
        <v>0</v>
      </c>
      <c r="U31" s="20">
        <f>IF(U30&lt;0,1,0)</f>
        <v>0</v>
      </c>
      <c r="V31" s="20">
        <f>IF(V30&lt;0,1,0)</f>
        <v>0</v>
      </c>
      <c r="W31" s="20">
        <f>IF(W30&lt;0,1,0)</f>
        <v>0</v>
      </c>
      <c r="X31" s="20">
        <f>IF(X30&lt;0,1,0)</f>
        <v>0</v>
      </c>
      <c r="Y31" s="20">
        <f>IF(Y30&lt;0,1,0)</f>
        <v>0</v>
      </c>
      <c r="Z31" s="20">
        <f>IF(Z30&lt;0,1,0)</f>
        <v>0</v>
      </c>
      <c r="AA31" s="20">
        <f>IF(AA30&lt;0,1,0)</f>
        <v>0</v>
      </c>
      <c r="AB31" s="20">
        <f>IF(AB30&lt;0,1,0)</f>
        <v>0</v>
      </c>
      <c r="AC31" s="20">
        <f>IF(AC30&lt;0,1,0)</f>
        <v>0</v>
      </c>
      <c r="AD31" s="20">
        <f>IF(AD30&lt;0,1,0)</f>
        <v>0</v>
      </c>
      <c r="AE31" s="20">
        <f>IF(AE30&lt;0,1,0)</f>
        <v>0</v>
      </c>
      <c r="AF31" s="20">
        <f>IF(AF30&lt;0,1,0)</f>
        <v>0</v>
      </c>
      <c r="AG31" s="20">
        <f>IF(AG30&lt;0,1,0)</f>
        <v>0</v>
      </c>
      <c r="AH31" s="20">
        <f>IF(AH30&lt;0,1,0)</f>
        <v>0</v>
      </c>
      <c r="AI31" s="20">
        <f>IF(AI30&lt;0,1,0)</f>
        <v>0</v>
      </c>
      <c r="AJ31" s="20">
        <f>IF(AJ30&lt;0,1,0)</f>
        <v>0</v>
      </c>
      <c r="AK31" s="20">
        <f>IF(AK30&lt;0,1,0)</f>
        <v>0</v>
      </c>
      <c r="AL31" s="20">
        <f>IF(AL30&lt;0,1,0)</f>
        <v>0</v>
      </c>
      <c r="AM31" s="20">
        <f>IF(AM30&lt;0,1,0)</f>
        <v>0</v>
      </c>
      <c r="AN31" s="19"/>
    </row>
    <row r="32" ht="13.6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ht="13.6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1"/>
    </row>
    <row r="34" ht="13.6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ht="13.6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ht="13.6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ht="13.6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  <c r="AN37" s="21"/>
    </row>
    <row r="38" ht="13.6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</row>
  </sheetData>
  <mergeCells count="1">
    <mergeCell ref="A1:AN1"/>
  </mergeCells>
  <conditionalFormatting sqref="C30:AM30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