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 filterPrivacy="1"/>
  <mc:AlternateContent xmlns:mc="http://schemas.openxmlformats.org/markup-compatibility/2006">
    <mc:Choice Requires="x15">
      <x15ac:absPath xmlns:x15ac="http://schemas.microsoft.com/office/spreadsheetml/2010/11/ac" url="/Users/Rustam/Desktop/"/>
    </mc:Choice>
  </mc:AlternateContent>
  <bookViews>
    <workbookView xWindow="240" yWindow="460" windowWidth="23040" windowHeight="14880"/>
  </bookViews>
  <sheets>
    <sheet name="Лист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6" i="1"/>
  <c r="G10" i="1"/>
  <c r="G11" i="1"/>
  <c r="G9" i="1"/>
  <c r="G14" i="1"/>
  <c r="G12" i="1"/>
  <c r="G15" i="1"/>
  <c r="G17" i="1"/>
  <c r="G18" i="1"/>
  <c r="G21" i="1"/>
  <c r="F8" i="1"/>
  <c r="F6" i="1"/>
  <c r="F10" i="1"/>
  <c r="F11" i="1"/>
  <c r="F9" i="1"/>
  <c r="F14" i="1"/>
  <c r="F12" i="1"/>
  <c r="F15" i="1"/>
  <c r="F17" i="1"/>
  <c r="F18" i="1"/>
  <c r="F21" i="1"/>
  <c r="E8" i="1"/>
  <c r="E6" i="1"/>
  <c r="E10" i="1"/>
  <c r="E11" i="1"/>
  <c r="E9" i="1"/>
  <c r="E14" i="1"/>
  <c r="E12" i="1"/>
  <c r="E15" i="1"/>
  <c r="E17" i="1"/>
  <c r="E18" i="1"/>
  <c r="E21" i="1"/>
  <c r="D8" i="1"/>
  <c r="D6" i="1"/>
  <c r="D10" i="1"/>
  <c r="D11" i="1"/>
  <c r="D9" i="1"/>
  <c r="D14" i="1"/>
  <c r="D12" i="1"/>
  <c r="D15" i="1"/>
  <c r="D17" i="1"/>
  <c r="D18" i="1"/>
  <c r="D21" i="1"/>
  <c r="C8" i="1"/>
  <c r="C6" i="1"/>
  <c r="C10" i="1"/>
  <c r="C11" i="1"/>
  <c r="C9" i="1"/>
  <c r="C14" i="1"/>
  <c r="C12" i="1"/>
  <c r="C15" i="1"/>
  <c r="C17" i="1"/>
  <c r="C18" i="1"/>
  <c r="C21" i="1"/>
  <c r="B8" i="1"/>
  <c r="B6" i="1"/>
  <c r="B10" i="1"/>
  <c r="B11" i="1"/>
  <c r="B9" i="1"/>
  <c r="B14" i="1"/>
  <c r="B12" i="1"/>
  <c r="B17" i="1"/>
  <c r="B18" i="1"/>
  <c r="B21" i="1"/>
  <c r="G20" i="1"/>
  <c r="F20" i="1"/>
  <c r="E20" i="1"/>
  <c r="D20" i="1"/>
  <c r="C20" i="1"/>
  <c r="B20" i="1"/>
  <c r="C19" i="1"/>
  <c r="D19" i="1"/>
  <c r="E19" i="1"/>
  <c r="F19" i="1"/>
  <c r="G19" i="1"/>
  <c r="B19" i="1"/>
</calcChain>
</file>

<file path=xl/sharedStrings.xml><?xml version="1.0" encoding="utf-8"?>
<sst xmlns="http://schemas.openxmlformats.org/spreadsheetml/2006/main" count="29" uniqueCount="29">
  <si>
    <t>Маржинальный доход и Чистая прибыль за 6 мес    (Cach Flow)</t>
  </si>
  <si>
    <t>*** Доход рассчитан исходя из   средней стоимости контракта - 250 000 руб</t>
  </si>
  <si>
    <t>Показатель</t>
  </si>
  <si>
    <t>Движение денежных потоков (руб)</t>
  </si>
  <si>
    <t>1 мес</t>
  </si>
  <si>
    <t>2 мес</t>
  </si>
  <si>
    <t>3 мес</t>
  </si>
  <si>
    <t>4 мес</t>
  </si>
  <si>
    <t>5 мес</t>
  </si>
  <si>
    <t>6 мес</t>
  </si>
  <si>
    <t>Общая сумма</t>
  </si>
  <si>
    <t>СРЕДНЕЕ КОЛИЧЕСТВО ВЫИГРАННЫХ ТЕНДЕРОВ</t>
  </si>
  <si>
    <t>Общая сумма оборотных средств: 
4 тендера 
6 тендеров
8 тендеров</t>
  </si>
  <si>
    <t>Расходы на тендер</t>
  </si>
  <si>
    <t>Ср. вложения по контрактам</t>
  </si>
  <si>
    <t>вознаграждение "Тендери"</t>
  </si>
  <si>
    <t>Маржинальная прибыль</t>
  </si>
  <si>
    <t>маржинальность тендера %</t>
  </si>
  <si>
    <t>сумма</t>
  </si>
  <si>
    <t>ПАУШАЛЬНЫЙ ВЗНОС ЗА ФРАНШИЗУ</t>
  </si>
  <si>
    <t>Прибыль</t>
  </si>
  <si>
    <t>НАЛОГ</t>
  </si>
  <si>
    <t>ОБЩАЯ ПРИБЫЛЬ (С УЧЕТОМ ВСЕХ ЗАТРАТ)</t>
  </si>
  <si>
    <t>рентабельность инвестиций (PI)   (Норматив свыше 30%)</t>
  </si>
  <si>
    <t>срок окупаемости инвестиций (RR), дней</t>
  </si>
  <si>
    <t>Комментарий:</t>
  </si>
  <si>
    <t>Окупаемость проекта - 3 месяца</t>
  </si>
  <si>
    <t>Рентабельность инвестиций уже на 2м месяце работы приближается к  нормативному (свыше 30% от затрат), а это говорит о выгодности вложения денежных средств.</t>
  </si>
  <si>
    <t>По итогам работы за 6 мес. чистая прибыль наростающим  итогом составит - 1 447 600 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</si>
</sst>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Sitka Text"/>
      <charset val="204"/>
    </font>
    <font>
      <b/>
      <sz val="10"/>
      <color theme="1"/>
      <name val="Sitka Small"/>
      <charset val="204"/>
    </font>
    <font>
      <b/>
      <sz val="26"/>
      <color theme="1"/>
      <name val="Times New Roman"/>
      <family val="1"/>
      <charset val="204"/>
    </font>
    <font>
      <sz val="18"/>
      <color theme="1"/>
      <name val="Sylfae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9" workbookViewId="0">
      <selection activeCell="G9" sqref="G9"/>
    </sheetView>
  </sheetViews>
  <sheetFormatPr baseColWidth="10" defaultColWidth="8.83203125" defaultRowHeight="15" x14ac:dyDescent="0.2"/>
  <cols>
    <col min="1" max="1" width="24.1640625" customWidth="1"/>
    <col min="2" max="3" width="21.5" customWidth="1"/>
    <col min="4" max="4" width="21" customWidth="1"/>
    <col min="5" max="5" width="20.83203125" customWidth="1"/>
    <col min="6" max="6" width="20" customWidth="1"/>
    <col min="7" max="7" width="21.33203125" customWidth="1"/>
  </cols>
  <sheetData>
    <row r="1" spans="1:7" ht="36" customHeight="1" x14ac:dyDescent="0.2">
      <c r="A1" s="24" t="s">
        <v>0</v>
      </c>
      <c r="B1" s="24"/>
      <c r="C1" s="24"/>
      <c r="D1" s="24"/>
      <c r="E1" s="24"/>
      <c r="F1" s="24"/>
      <c r="G1" s="24"/>
    </row>
    <row r="2" spans="1:7" ht="23" x14ac:dyDescent="0.2">
      <c r="A2" s="25" t="s">
        <v>1</v>
      </c>
      <c r="B2" s="25"/>
      <c r="C2" s="25"/>
      <c r="D2" s="25"/>
      <c r="E2" s="25"/>
      <c r="F2" s="25"/>
      <c r="G2" s="25"/>
    </row>
    <row r="3" spans="1:7" ht="0.75" customHeight="1" x14ac:dyDescent="0.2">
      <c r="A3" s="1"/>
      <c r="B3" s="1"/>
      <c r="C3" s="1"/>
      <c r="D3" s="1"/>
      <c r="E3" s="1"/>
      <c r="F3" s="1"/>
      <c r="G3" s="1"/>
    </row>
    <row r="4" spans="1:7" ht="18" x14ac:dyDescent="0.2">
      <c r="A4" s="26" t="s">
        <v>2</v>
      </c>
      <c r="B4" s="27" t="s">
        <v>3</v>
      </c>
      <c r="C4" s="27"/>
      <c r="D4" s="27"/>
      <c r="E4" s="27"/>
      <c r="F4" s="27"/>
      <c r="G4" s="27"/>
    </row>
    <row r="5" spans="1:7" ht="18" x14ac:dyDescent="0.2">
      <c r="A5" s="26"/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</row>
    <row r="6" spans="1:7" x14ac:dyDescent="0.2">
      <c r="A6" s="8" t="s">
        <v>10</v>
      </c>
      <c r="B6" s="13">
        <f>B8</f>
        <v>1000000</v>
      </c>
      <c r="C6" s="13">
        <f>C8</f>
        <v>1000000</v>
      </c>
      <c r="D6" s="13">
        <f>D8</f>
        <v>1000000</v>
      </c>
      <c r="E6" s="13">
        <f t="shared" ref="E6:G6" si="0">E8</f>
        <v>1500000</v>
      </c>
      <c r="F6" s="13">
        <f t="shared" si="0"/>
        <v>1500000</v>
      </c>
      <c r="G6" s="13">
        <f t="shared" si="0"/>
        <v>2000000</v>
      </c>
    </row>
    <row r="7" spans="1:7" ht="78.75" customHeight="1" x14ac:dyDescent="0.2">
      <c r="A7" s="12" t="s">
        <v>11</v>
      </c>
      <c r="B7" s="20">
        <v>4</v>
      </c>
      <c r="C7" s="20">
        <v>4</v>
      </c>
      <c r="D7" s="20">
        <v>4</v>
      </c>
      <c r="E7" s="20">
        <v>6</v>
      </c>
      <c r="F7" s="20">
        <v>6</v>
      </c>
      <c r="G7" s="20">
        <v>8</v>
      </c>
    </row>
    <row r="8" spans="1:7" ht="64.5" customHeight="1" x14ac:dyDescent="0.2">
      <c r="A8" s="9" t="s">
        <v>12</v>
      </c>
      <c r="B8" s="19">
        <f>250000*B7</f>
        <v>1000000</v>
      </c>
      <c r="C8" s="19">
        <f t="shared" ref="C8:G8" si="1">250000*C7</f>
        <v>1000000</v>
      </c>
      <c r="D8" s="19">
        <f>250000*D7</f>
        <v>1000000</v>
      </c>
      <c r="E8" s="19">
        <f t="shared" si="1"/>
        <v>1500000</v>
      </c>
      <c r="F8" s="19">
        <f t="shared" si="1"/>
        <v>1500000</v>
      </c>
      <c r="G8" s="19">
        <f t="shared" si="1"/>
        <v>2000000</v>
      </c>
    </row>
    <row r="9" spans="1:7" ht="42.75" customHeight="1" x14ac:dyDescent="0.2">
      <c r="A9" s="8" t="s">
        <v>13</v>
      </c>
      <c r="B9" s="13">
        <f>SUM(B10:B11)</f>
        <v>780000</v>
      </c>
      <c r="C9" s="13">
        <f>SUM(C10:C11)</f>
        <v>780000</v>
      </c>
      <c r="D9" s="13">
        <f>SUM(D10:D11)</f>
        <v>780000</v>
      </c>
      <c r="E9" s="13">
        <f t="shared" ref="E9:G9" si="2">SUM(E10:E11)</f>
        <v>1170000</v>
      </c>
      <c r="F9" s="13">
        <f t="shared" si="2"/>
        <v>1170000</v>
      </c>
      <c r="G9" s="13">
        <f t="shared" si="2"/>
        <v>1560000</v>
      </c>
    </row>
    <row r="10" spans="1:7" x14ac:dyDescent="0.2">
      <c r="A10" s="12" t="s">
        <v>14</v>
      </c>
      <c r="B10" s="19">
        <f t="shared" ref="B10:G10" si="3">B8*75%</f>
        <v>750000</v>
      </c>
      <c r="C10" s="19">
        <f t="shared" si="3"/>
        <v>750000</v>
      </c>
      <c r="D10" s="19">
        <f t="shared" si="3"/>
        <v>750000</v>
      </c>
      <c r="E10" s="19">
        <f t="shared" si="3"/>
        <v>1125000</v>
      </c>
      <c r="F10" s="19">
        <f t="shared" si="3"/>
        <v>1125000</v>
      </c>
      <c r="G10" s="19">
        <f t="shared" si="3"/>
        <v>1500000</v>
      </c>
    </row>
    <row r="11" spans="1:7" x14ac:dyDescent="0.2">
      <c r="A11" s="12" t="s">
        <v>15</v>
      </c>
      <c r="B11" s="19">
        <f>B8*3%</f>
        <v>30000</v>
      </c>
      <c r="C11" s="19">
        <f t="shared" ref="C11:G11" si="4">C8*3%</f>
        <v>30000</v>
      </c>
      <c r="D11" s="19">
        <f t="shared" si="4"/>
        <v>30000</v>
      </c>
      <c r="E11" s="19">
        <f t="shared" si="4"/>
        <v>45000</v>
      </c>
      <c r="F11" s="19">
        <f t="shared" si="4"/>
        <v>45000</v>
      </c>
      <c r="G11" s="19">
        <f t="shared" si="4"/>
        <v>60000</v>
      </c>
    </row>
    <row r="12" spans="1:7" x14ac:dyDescent="0.2">
      <c r="A12" s="10" t="s">
        <v>16</v>
      </c>
      <c r="B12" s="14">
        <f>SUM(B14:B14)</f>
        <v>220000</v>
      </c>
      <c r="C12" s="14">
        <f>SUM(C14:C14)</f>
        <v>220000</v>
      </c>
      <c r="D12" s="14">
        <f>SUM(D14:D14)</f>
        <v>220000</v>
      </c>
      <c r="E12" s="14">
        <f t="shared" ref="E12:G12" si="5">SUM(E14:E14)</f>
        <v>330000</v>
      </c>
      <c r="F12" s="14">
        <f t="shared" si="5"/>
        <v>330000</v>
      </c>
      <c r="G12" s="14">
        <f t="shared" si="5"/>
        <v>440000</v>
      </c>
    </row>
    <row r="13" spans="1:7" x14ac:dyDescent="0.2">
      <c r="A13" s="11" t="s">
        <v>17</v>
      </c>
      <c r="B13" s="3">
        <v>0.25</v>
      </c>
      <c r="C13" s="3">
        <v>0.25</v>
      </c>
      <c r="D13" s="3">
        <v>0.25</v>
      </c>
      <c r="E13" s="3">
        <v>0.25</v>
      </c>
      <c r="F13" s="3">
        <v>0.25</v>
      </c>
      <c r="G13" s="3">
        <v>0.25</v>
      </c>
    </row>
    <row r="14" spans="1:7" x14ac:dyDescent="0.2">
      <c r="A14" s="12" t="s">
        <v>18</v>
      </c>
      <c r="B14" s="19">
        <f>B6-B9</f>
        <v>220000</v>
      </c>
      <c r="C14" s="19">
        <f t="shared" ref="C14:G14" si="6">C6-C9</f>
        <v>220000</v>
      </c>
      <c r="D14" s="19">
        <f>D6-D9</f>
        <v>220000</v>
      </c>
      <c r="E14" s="19">
        <f t="shared" si="6"/>
        <v>330000</v>
      </c>
      <c r="F14" s="19">
        <f t="shared" si="6"/>
        <v>330000</v>
      </c>
      <c r="G14" s="19">
        <f t="shared" si="6"/>
        <v>440000</v>
      </c>
    </row>
    <row r="15" spans="1:7" ht="57" customHeight="1" x14ac:dyDescent="0.2">
      <c r="A15" s="8" t="s">
        <v>19</v>
      </c>
      <c r="B15" s="13">
        <v>349000</v>
      </c>
      <c r="C15" s="13">
        <f>C16</f>
        <v>0</v>
      </c>
      <c r="D15" s="13">
        <f>D16</f>
        <v>0</v>
      </c>
      <c r="E15" s="13">
        <f>E16</f>
        <v>0</v>
      </c>
      <c r="F15" s="13">
        <f>F16</f>
        <v>0</v>
      </c>
      <c r="G15" s="13">
        <f>G16</f>
        <v>0</v>
      </c>
    </row>
    <row r="16" spans="1:7" hidden="1" x14ac:dyDescent="0.2">
      <c r="A16" s="6"/>
      <c r="B16" s="4"/>
      <c r="C16" s="4"/>
      <c r="D16" s="4"/>
      <c r="E16" s="4"/>
      <c r="F16" s="4"/>
      <c r="G16" s="4"/>
    </row>
    <row r="17" spans="1:7" x14ac:dyDescent="0.2">
      <c r="A17" s="5" t="s">
        <v>20</v>
      </c>
      <c r="B17" s="14">
        <f t="shared" ref="B17:G17" si="7">B12-B15</f>
        <v>-129000</v>
      </c>
      <c r="C17" s="14">
        <f t="shared" si="7"/>
        <v>220000</v>
      </c>
      <c r="D17" s="14">
        <f t="shared" si="7"/>
        <v>220000</v>
      </c>
      <c r="E17" s="14">
        <f t="shared" si="7"/>
        <v>330000</v>
      </c>
      <c r="F17" s="14">
        <f t="shared" si="7"/>
        <v>330000</v>
      </c>
      <c r="G17" s="14">
        <f t="shared" si="7"/>
        <v>440000</v>
      </c>
    </row>
    <row r="18" spans="1:7" ht="16" x14ac:dyDescent="0.2">
      <c r="A18" s="7" t="s">
        <v>21</v>
      </c>
      <c r="B18" s="18">
        <f t="shared" ref="B18:G18" si="8">(B12-B15)*6%</f>
        <v>-7740</v>
      </c>
      <c r="C18" s="18">
        <f t="shared" si="8"/>
        <v>13200</v>
      </c>
      <c r="D18" s="18">
        <f t="shared" si="8"/>
        <v>13200</v>
      </c>
      <c r="E18" s="18">
        <f t="shared" si="8"/>
        <v>19800</v>
      </c>
      <c r="F18" s="18">
        <f t="shared" si="8"/>
        <v>19800</v>
      </c>
      <c r="G18" s="18">
        <f t="shared" si="8"/>
        <v>26400</v>
      </c>
    </row>
    <row r="19" spans="1:7" ht="52.5" customHeight="1" x14ac:dyDescent="0.2">
      <c r="A19" s="5" t="s">
        <v>22</v>
      </c>
      <c r="B19" s="14">
        <f>B17-B18</f>
        <v>-121260</v>
      </c>
      <c r="C19" s="14">
        <f>C17-C18</f>
        <v>206800</v>
      </c>
      <c r="D19" s="14">
        <f>D17-D18+C19</f>
        <v>413600</v>
      </c>
      <c r="E19" s="14">
        <f>E17-E18+D19</f>
        <v>723800</v>
      </c>
      <c r="F19" s="14">
        <f>F17-F18+E19</f>
        <v>1034000</v>
      </c>
      <c r="G19" s="14">
        <f>G17-G18+F19</f>
        <v>1447600</v>
      </c>
    </row>
    <row r="20" spans="1:7" ht="47.25" customHeight="1" x14ac:dyDescent="0.2">
      <c r="A20" s="15" t="s">
        <v>23</v>
      </c>
      <c r="B20" s="16">
        <f t="shared" ref="B20:G20" si="9">B17/(B9+B15)</f>
        <v>-0.11426040744021258</v>
      </c>
      <c r="C20" s="16">
        <f t="shared" si="9"/>
        <v>0.28205128205128205</v>
      </c>
      <c r="D20" s="16">
        <f t="shared" si="9"/>
        <v>0.28205128205128205</v>
      </c>
      <c r="E20" s="16">
        <f t="shared" si="9"/>
        <v>0.28205128205128205</v>
      </c>
      <c r="F20" s="16">
        <f t="shared" si="9"/>
        <v>0.28205128205128205</v>
      </c>
      <c r="G20" s="16">
        <f t="shared" si="9"/>
        <v>0.28205128205128205</v>
      </c>
    </row>
    <row r="21" spans="1:7" ht="47.25" customHeight="1" x14ac:dyDescent="0.2">
      <c r="A21" s="15" t="s">
        <v>24</v>
      </c>
      <c r="B21" s="17">
        <f t="shared" ref="B21:G21" si="10">(B17-B18)/(B9+B15)*365</f>
        <v>-39.202745792736934</v>
      </c>
      <c r="C21" s="17">
        <f t="shared" si="10"/>
        <v>96.771794871794867</v>
      </c>
      <c r="D21" s="17">
        <f t="shared" si="10"/>
        <v>96.771794871794867</v>
      </c>
      <c r="E21" s="17">
        <f t="shared" si="10"/>
        <v>96.771794871794867</v>
      </c>
      <c r="F21" s="17">
        <f t="shared" si="10"/>
        <v>96.771794871794867</v>
      </c>
      <c r="G21" s="17">
        <f t="shared" si="10"/>
        <v>96.771794871794867</v>
      </c>
    </row>
    <row r="22" spans="1:7" x14ac:dyDescent="0.2">
      <c r="A22" s="1"/>
      <c r="B22" s="2"/>
      <c r="C22" s="1"/>
      <c r="D22" s="1"/>
      <c r="E22" s="22"/>
      <c r="F22" s="22"/>
      <c r="G22" s="22"/>
    </row>
    <row r="23" spans="1:7" x14ac:dyDescent="0.2">
      <c r="A23" s="1"/>
      <c r="B23" s="1"/>
      <c r="C23" s="1"/>
      <c r="D23" s="1"/>
      <c r="E23" s="22"/>
      <c r="F23" s="22"/>
      <c r="G23" s="22"/>
    </row>
    <row r="24" spans="1:7" ht="16" x14ac:dyDescent="0.2">
      <c r="A24" s="23" t="s">
        <v>25</v>
      </c>
      <c r="B24" s="1"/>
      <c r="C24" s="1"/>
      <c r="D24" s="1"/>
      <c r="E24" s="22"/>
      <c r="F24" s="22"/>
      <c r="G24" s="22"/>
    </row>
    <row r="25" spans="1:7" x14ac:dyDescent="0.2">
      <c r="A25" s="1" t="s">
        <v>26</v>
      </c>
      <c r="B25" s="1"/>
      <c r="C25" s="1"/>
      <c r="D25" s="1"/>
      <c r="E25" s="22"/>
      <c r="F25" s="22"/>
      <c r="G25" s="22"/>
    </row>
    <row r="26" spans="1:7" ht="26.25" customHeight="1" x14ac:dyDescent="0.2">
      <c r="A26" s="28" t="s">
        <v>27</v>
      </c>
      <c r="B26" s="28"/>
      <c r="C26" s="28"/>
      <c r="D26" s="28"/>
      <c r="E26" s="28"/>
      <c r="F26" s="28"/>
      <c r="G26" s="28"/>
    </row>
    <row r="27" spans="1:7" ht="26.25" customHeight="1" x14ac:dyDescent="0.2">
      <c r="A27" s="28" t="s">
        <v>28</v>
      </c>
      <c r="B27" s="28"/>
      <c r="C27" s="28"/>
      <c r="D27" s="28"/>
      <c r="E27" s="28"/>
      <c r="F27" s="28"/>
      <c r="G27" s="28"/>
    </row>
  </sheetData>
  <mergeCells count="6">
    <mergeCell ref="A27:G27"/>
    <mergeCell ref="A1:G1"/>
    <mergeCell ref="A2:G2"/>
    <mergeCell ref="A4:A5"/>
    <mergeCell ref="B4:G4"/>
    <mergeCell ref="A26:G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2017-10-19T18:17:02Z</dcterms:modified>
</cp:coreProperties>
</file>