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Cash Flow" sheetId="4" r:id="rId1"/>
    <sheet name="Окупаемость проекта" sheetId="5" r:id="rId2"/>
  </sheets>
  <externalReferences>
    <externalReference r:id="rId3"/>
  </externalReferences>
  <calcPr calcId="125725" iterateDelta="1E-4"/>
</workbook>
</file>

<file path=xl/calcChain.xml><?xml version="1.0" encoding="utf-8"?>
<calcChain xmlns="http://schemas.openxmlformats.org/spreadsheetml/2006/main">
  <c r="B33" i="4"/>
  <c r="C13" i="5"/>
  <c r="B13"/>
  <c r="C18" i="4"/>
  <c r="D13" i="5"/>
  <c r="E13"/>
  <c r="F13"/>
  <c r="G13"/>
  <c r="H13"/>
  <c r="I13"/>
  <c r="J13"/>
  <c r="L13"/>
  <c r="C9"/>
  <c r="C10" s="1"/>
  <c r="D9"/>
  <c r="D10" s="1"/>
  <c r="E9"/>
  <c r="E10" s="1"/>
  <c r="F9"/>
  <c r="F10" s="1"/>
  <c r="G9"/>
  <c r="G10" s="1"/>
  <c r="H9"/>
  <c r="H10" s="1"/>
  <c r="I9"/>
  <c r="I10" s="1"/>
  <c r="J9"/>
  <c r="J10" s="1"/>
  <c r="K9"/>
  <c r="K10" s="1"/>
  <c r="L9"/>
  <c r="L10" s="1"/>
  <c r="M9"/>
  <c r="M10" s="1"/>
  <c r="B9"/>
  <c r="C28" i="4"/>
  <c r="D28"/>
  <c r="E28"/>
  <c r="F28"/>
  <c r="G28"/>
  <c r="H28"/>
  <c r="I28"/>
  <c r="J28"/>
  <c r="K28"/>
  <c r="L28"/>
  <c r="L18" s="1"/>
  <c r="M28"/>
  <c r="B28"/>
  <c r="B18" s="1"/>
  <c r="I18"/>
  <c r="D18"/>
  <c r="E18"/>
  <c r="F18"/>
  <c r="G18"/>
  <c r="H18"/>
  <c r="J18"/>
  <c r="K18"/>
  <c r="K13" i="5" s="1"/>
  <c r="M18" i="4"/>
  <c r="M13" i="5" s="1"/>
  <c r="C15" i="4"/>
  <c r="D15"/>
  <c r="E15"/>
  <c r="F15"/>
  <c r="G15"/>
  <c r="H15"/>
  <c r="I15"/>
  <c r="J15"/>
  <c r="K15"/>
  <c r="L15"/>
  <c r="M15"/>
  <c r="B15"/>
  <c r="C14"/>
  <c r="D14"/>
  <c r="E14"/>
  <c r="F14"/>
  <c r="G14"/>
  <c r="H14"/>
  <c r="I14"/>
  <c r="J14"/>
  <c r="K14"/>
  <c r="L14"/>
  <c r="M14"/>
  <c r="B14"/>
  <c r="B14" i="5" l="1"/>
  <c r="C14"/>
  <c r="B10"/>
  <c r="B11" s="1"/>
  <c r="C11" s="1"/>
  <c r="D11" s="1"/>
  <c r="E11" s="1"/>
  <c r="F11" s="1"/>
  <c r="G11" s="1"/>
  <c r="H11" s="1"/>
  <c r="I11" s="1"/>
  <c r="J11" s="1"/>
  <c r="K11" s="1"/>
  <c r="L11" s="1"/>
  <c r="M11" s="1"/>
  <c r="C8" i="4"/>
  <c r="C33"/>
  <c r="D8" s="1"/>
  <c r="L33"/>
  <c r="M8" s="1"/>
  <c r="E33"/>
  <c r="F8" s="1"/>
  <c r="M33"/>
  <c r="K33"/>
  <c r="L8" s="1"/>
  <c r="I33"/>
  <c r="J8" s="1"/>
  <c r="G33"/>
  <c r="H8" s="1"/>
  <c r="F33"/>
  <c r="G8" s="1"/>
  <c r="H33"/>
  <c r="I8" s="1"/>
  <c r="J33"/>
  <c r="K8" s="1"/>
  <c r="D33"/>
  <c r="E8" s="1"/>
  <c r="B16" i="5" l="1"/>
  <c r="D14"/>
  <c r="C16"/>
  <c r="D16" l="1"/>
  <c r="E14"/>
  <c r="F14" l="1"/>
  <c r="E16"/>
  <c r="G14" l="1"/>
  <c r="F16"/>
  <c r="H14" l="1"/>
  <c r="G16"/>
  <c r="I14" l="1"/>
  <c r="H16"/>
  <c r="J14" l="1"/>
  <c r="I16"/>
  <c r="J16" l="1"/>
  <c r="K14"/>
  <c r="L14" l="1"/>
  <c r="K16"/>
  <c r="M14" l="1"/>
  <c r="M16" s="1"/>
  <c r="L16"/>
</calcChain>
</file>

<file path=xl/sharedStrings.xml><?xml version="1.0" encoding="utf-8"?>
<sst xmlns="http://schemas.openxmlformats.org/spreadsheetml/2006/main" count="78" uniqueCount="41">
  <si>
    <t>Финансовый год: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</si>
  <si>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</si>
  <si>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</si>
  <si>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</si>
  <si>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</si>
  <si>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</si>
  <si>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</si>
  <si>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</si>
  <si>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</si>
  <si>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</si>
  <si>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</si>
  <si>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</si>
  <si>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</si>
  <si>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Денежные средства (на начало месяца)</t>
  </si>
  <si>
    <t>Выплаченные Денежные Средства</t>
  </si>
  <si>
    <t>Заработная плата</t>
  </si>
  <si>
    <t>Налоги</t>
  </si>
  <si>
    <t xml:space="preserve">Аренда </t>
  </si>
  <si>
    <t xml:space="preserve">Реклама </t>
  </si>
  <si>
    <t>Интернет</t>
  </si>
  <si>
    <t xml:space="preserve">Банковские услуги </t>
  </si>
  <si>
    <t>Оплата кредита и %</t>
  </si>
  <si>
    <t>Денежные средства (на конец месяца)</t>
  </si>
  <si>
    <t>Финансовый план      Cash Flow</t>
  </si>
  <si>
    <t>Выручка от продаж</t>
  </si>
  <si>
    <t>Денежные поступления (за месяц)</t>
  </si>
  <si>
    <t>Средняя дневная выручка</t>
  </si>
  <si>
    <t xml:space="preserve">Паушальный взнос </t>
  </si>
  <si>
    <t xml:space="preserve">Роялти </t>
  </si>
  <si>
    <t>-</t>
  </si>
  <si>
    <t xml:space="preserve">Транспортные (2% от поступления) </t>
  </si>
  <si>
    <t>ПО (кассовое по, программа лояльности)</t>
  </si>
  <si>
    <t xml:space="preserve">Закупка товара </t>
  </si>
  <si>
    <t xml:space="preserve">Торговое оборудование </t>
  </si>
  <si>
    <t xml:space="preserve">Коммерческие расходы </t>
  </si>
  <si>
    <t xml:space="preserve">Валовая прибыль </t>
  </si>
  <si>
    <t>Расходы нарастающим итогом</t>
  </si>
  <si>
    <t>Окупаемость проекта BigWeek</t>
  </si>
  <si>
    <t>Доходы нарастающим итогом</t>
  </si>
  <si>
    <t>Валовый доход</t>
  </si>
  <si>
    <t>Итого (прибыль\убыток)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</si>
</sst>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164" fontId="4" fillId="0" borderId="2" xfId="1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0" fillId="0" borderId="1" xfId="0" applyBorder="1"/>
    <xf numFmtId="164" fontId="4" fillId="0" borderId="1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  <xf numFmtId="164" fontId="6" fillId="0" borderId="0" xfId="0" applyNumberFormat="1" applyFont="1" applyFill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Fill="1" applyBorder="1"/>
    <xf numFmtId="164" fontId="8" fillId="0" borderId="0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3466203043759815E-2"/>
          <c:y val="0.10191442816194389"/>
          <c:w val="0.8969277839951042"/>
          <c:h val="0.70930336832895857"/>
        </c:manualLayout>
      </c:layout>
      <c:lineChart>
        <c:grouping val="standard"/>
        <c:ser>
          <c:idx val="0"/>
          <c:order val="0"/>
          <c:tx>
            <c:strRef>
              <c:f>'Cash Flow'!$A$10</c:f>
              <c:strCache>
                <c:ptCount val="1"/>
                <c:pt idx="0">
                  <c:v>Выручка от продаж</c:v>
                </c:pt>
              </c:strCache>
            </c:strRef>
          </c:tx>
          <c:marker>
            <c:symbol val="none"/>
          </c:marker>
          <c:cat>
            <c:strRef>
              <c:f>'Cash Flow'!$B$1:$J$6</c:f>
              <c:strCache>
                <c:ptCount val="9"/>
                <c:pt idx="0">
                  <c:v>АПРЕЛЬ</c:v>
                </c:pt>
                <c:pt idx="1">
                  <c:v>МАЙ</c:v>
                </c:pt>
                <c:pt idx="2">
                  <c:v>ИЮНЬ</c:v>
                </c:pt>
                <c:pt idx="3">
                  <c:v>ИЮЛЬ</c:v>
                </c:pt>
                <c:pt idx="4">
                  <c:v>АВГУСТ</c:v>
                </c:pt>
                <c:pt idx="5">
                  <c:v>СЕНТЯБРЬ</c:v>
                </c:pt>
                <c:pt idx="6">
                  <c:v>ОКТЯБРЬ</c:v>
                </c:pt>
                <c:pt idx="7">
                  <c:v>НОЯБРЬ</c:v>
                </c:pt>
                <c:pt idx="8">
                  <c:v>ДЕКАБРЬ</c:v>
                </c:pt>
              </c:strCache>
            </c:strRef>
          </c:cat>
          <c:val>
            <c:numRef>
              <c:f>'Cash Flow'!$B$10:$J$10</c:f>
              <c:numCache>
                <c:formatCode>_-* #,##0_р_._-;\-* #,##0_р_._-;_-* "-"??_р_._-;_-@_-</c:formatCode>
                <c:ptCount val="9"/>
                <c:pt idx="0">
                  <c:v>300000</c:v>
                </c:pt>
                <c:pt idx="1">
                  <c:v>400000</c:v>
                </c:pt>
                <c:pt idx="2">
                  <c:v>500000</c:v>
                </c:pt>
                <c:pt idx="3">
                  <c:v>500000</c:v>
                </c:pt>
                <c:pt idx="4">
                  <c:v>700000</c:v>
                </c:pt>
                <c:pt idx="5">
                  <c:v>600000</c:v>
                </c:pt>
                <c:pt idx="6">
                  <c:v>500000</c:v>
                </c:pt>
                <c:pt idx="7">
                  <c:v>700000</c:v>
                </c:pt>
                <c:pt idx="8">
                  <c:v>1500000</c:v>
                </c:pt>
              </c:numCache>
            </c:numRef>
          </c:val>
        </c:ser>
        <c:ser>
          <c:idx val="1"/>
          <c:order val="1"/>
          <c:tx>
            <c:v>Прибыль</c:v>
          </c:tx>
          <c:marker>
            <c:symbol val="none"/>
          </c:marker>
          <c:val>
            <c:numRef>
              <c:f>[1]Доход!$C$12:$F$12</c:f>
              <c:numCache>
                <c:formatCode>0</c:formatCode>
                <c:ptCount val="4"/>
                <c:pt idx="0">
                  <c:v>11850.309999999998</c:v>
                </c:pt>
                <c:pt idx="1">
                  <c:v>130743.4592</c:v>
                </c:pt>
                <c:pt idx="2">
                  <c:v>114488.89360000001</c:v>
                </c:pt>
                <c:pt idx="3">
                  <c:v>111447.13</c:v>
                </c:pt>
              </c:numCache>
            </c:numRef>
          </c:val>
        </c:ser>
        <c:marker val="1"/>
        <c:axId val="132260224"/>
        <c:axId val="132261760"/>
      </c:lineChart>
      <c:catAx>
        <c:axId val="132260224"/>
        <c:scaling>
          <c:orientation val="minMax"/>
        </c:scaling>
        <c:delete val="1"/>
        <c:axPos val="b"/>
        <c:numFmt formatCode="_-* #,##0_р_._-;\-* #,##0_р_._-;_-* &quot;-&quot;??_р_._-;_-@_-" sourceLinked="1"/>
        <c:tickLblPos val="none"/>
        <c:crossAx val="132261760"/>
        <c:crosses val="autoZero"/>
        <c:auto val="1"/>
        <c:lblAlgn val="ctr"/>
        <c:lblOffset val="100"/>
      </c:catAx>
      <c:valAx>
        <c:axId val="132261760"/>
        <c:scaling>
          <c:orientation val="minMax"/>
        </c:scaling>
        <c:delete val="1"/>
        <c:axPos val="l"/>
        <c:majorGridlines/>
        <c:numFmt formatCode="_-* #,##0_р_._-;\-* #,##0_р_._-;_-* &quot;-&quot;??_р_._-;_-@_-" sourceLinked="1"/>
        <c:tickLblPos val="none"/>
        <c:crossAx val="13226022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3466203043759815E-2"/>
          <c:y val="0.10191442816194389"/>
          <c:w val="0.8969277839951042"/>
          <c:h val="0.70930336832895857"/>
        </c:manualLayout>
      </c:layout>
      <c:lineChart>
        <c:grouping val="standard"/>
        <c:ser>
          <c:idx val="0"/>
          <c:order val="0"/>
          <c:tx>
            <c:strRef>
              <c:f>'Окупаемость проекта'!$A$9</c:f>
              <c:strCache>
                <c:ptCount val="1"/>
                <c:pt idx="0">
                  <c:v>Выручка от продаж</c:v>
                </c:pt>
              </c:strCache>
            </c:strRef>
          </c:tx>
          <c:marker>
            <c:symbol val="none"/>
          </c:marker>
          <c:cat>
            <c:strRef>
              <c:f>'Окупаемость проекта'!$B$1:$J$6</c:f>
              <c:strCache>
                <c:ptCount val="9"/>
                <c:pt idx="0">
                  <c:v>АПРЕЛЬ</c:v>
                </c:pt>
                <c:pt idx="1">
                  <c:v>МАЙ</c:v>
                </c:pt>
                <c:pt idx="2">
                  <c:v>ИЮНЬ</c:v>
                </c:pt>
                <c:pt idx="3">
                  <c:v>ИЮЛЬ</c:v>
                </c:pt>
                <c:pt idx="4">
                  <c:v>АВГУСТ</c:v>
                </c:pt>
                <c:pt idx="5">
                  <c:v>СЕНТЯБРЬ</c:v>
                </c:pt>
                <c:pt idx="6">
                  <c:v>ОКТЯБРЬ</c:v>
                </c:pt>
                <c:pt idx="7">
                  <c:v>НОЯБРЬ</c:v>
                </c:pt>
                <c:pt idx="8">
                  <c:v>ДЕКАБРЬ</c:v>
                </c:pt>
              </c:strCache>
            </c:strRef>
          </c:cat>
          <c:val>
            <c:numRef>
              <c:f>'Окупаемость проекта'!$B$9:$J$9</c:f>
              <c:numCache>
                <c:formatCode>_-* #,##0_р_._-;\-* #,##0_р_._-;_-* "-"??_р_._-;_-@_-</c:formatCode>
                <c:ptCount val="9"/>
                <c:pt idx="0">
                  <c:v>300000</c:v>
                </c:pt>
                <c:pt idx="1">
                  <c:v>400000</c:v>
                </c:pt>
                <c:pt idx="2">
                  <c:v>500000</c:v>
                </c:pt>
                <c:pt idx="3">
                  <c:v>500000</c:v>
                </c:pt>
                <c:pt idx="4">
                  <c:v>700000</c:v>
                </c:pt>
                <c:pt idx="5">
                  <c:v>600000</c:v>
                </c:pt>
                <c:pt idx="6">
                  <c:v>500000</c:v>
                </c:pt>
                <c:pt idx="7">
                  <c:v>700000</c:v>
                </c:pt>
                <c:pt idx="8">
                  <c:v>1500000</c:v>
                </c:pt>
              </c:numCache>
            </c:numRef>
          </c:val>
        </c:ser>
        <c:ser>
          <c:idx val="1"/>
          <c:order val="1"/>
          <c:tx>
            <c:v>Прибыль</c:v>
          </c:tx>
          <c:marker>
            <c:symbol val="none"/>
          </c:marker>
          <c:val>
            <c:numRef>
              <c:f>[1]Доход!$C$12:$F$12</c:f>
              <c:numCache>
                <c:formatCode>0</c:formatCode>
                <c:ptCount val="4"/>
                <c:pt idx="0">
                  <c:v>11850.309999999998</c:v>
                </c:pt>
                <c:pt idx="1">
                  <c:v>130743.4592</c:v>
                </c:pt>
                <c:pt idx="2">
                  <c:v>114488.89360000001</c:v>
                </c:pt>
                <c:pt idx="3">
                  <c:v>111447.13</c:v>
                </c:pt>
              </c:numCache>
            </c:numRef>
          </c:val>
        </c:ser>
        <c:marker val="1"/>
        <c:axId val="132756224"/>
        <c:axId val="132757760"/>
      </c:lineChart>
      <c:catAx>
        <c:axId val="132756224"/>
        <c:scaling>
          <c:orientation val="minMax"/>
        </c:scaling>
        <c:delete val="1"/>
        <c:axPos val="b"/>
        <c:numFmt formatCode="_-* #,##0_р_._-;\-* #,##0_р_._-;_-* &quot;-&quot;??_р_._-;_-@_-" sourceLinked="1"/>
        <c:tickLblPos val="none"/>
        <c:crossAx val="132757760"/>
        <c:crosses val="autoZero"/>
        <c:auto val="1"/>
        <c:lblAlgn val="ctr"/>
        <c:lblOffset val="100"/>
      </c:catAx>
      <c:valAx>
        <c:axId val="132757760"/>
        <c:scaling>
          <c:orientation val="minMax"/>
        </c:scaling>
        <c:delete val="1"/>
        <c:axPos val="l"/>
        <c:majorGridlines/>
        <c:numFmt formatCode="_-* #,##0_р_._-;\-* #,##0_р_._-;_-* &quot;-&quot;??_р_._-;_-@_-" sourceLinked="1"/>
        <c:tickLblPos val="none"/>
        <c:crossAx val="13275622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47627</xdr:rowOff>
    </xdr:from>
    <xdr:to>
      <xdr:col>10</xdr:col>
      <xdr:colOff>0</xdr:colOff>
      <xdr:row>4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47627</xdr:rowOff>
    </xdr:from>
    <xdr:to>
      <xdr:col>10</xdr:col>
      <xdr:colOff>0</xdr:colOff>
      <xdr:row>4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1;&#1048;&#1043;&#1042;&#1048;&#1050;&#1042;&#1051;&#1040;&#1055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 Flow"/>
      <sheetName val="Доход"/>
      <sheetName val="Лист1"/>
    </sheetNames>
    <sheetDataSet>
      <sheetData sheetId="0"/>
      <sheetData sheetId="1">
        <row r="12">
          <cell r="C12">
            <v>11850.309999999998</v>
          </cell>
          <cell r="D12">
            <v>130743.4592</v>
          </cell>
          <cell r="E12">
            <v>114488.89360000001</v>
          </cell>
          <cell r="F12">
            <v>111447.13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80" zoomScaleNormal="80" workbookViewId="0">
      <selection activeCell="I33" sqref="I33"/>
    </sheetView>
  </sheetViews>
  <sheetFormatPr defaultRowHeight="15"/>
  <cols>
    <col min="1" max="1" width="44.140625" bestFit="1" customWidth="1"/>
    <col min="2" max="5" width="14.42578125" bestFit="1" customWidth="1"/>
    <col min="6" max="6" width="16.42578125" bestFit="1" customWidth="1"/>
    <col min="7" max="9" width="14.42578125" bestFit="1" customWidth="1"/>
    <col min="10" max="13" width="16.5703125" bestFit="1" customWidth="1"/>
  </cols>
  <sheetData>
    <row r="1" spans="1:13">
      <c r="A1" s="11" t="s">
        <v>23</v>
      </c>
    </row>
    <row r="2" spans="1:13">
      <c r="A2" s="11"/>
    </row>
    <row r="3" spans="1:13">
      <c r="A3" s="11"/>
    </row>
    <row r="4" spans="1:13">
      <c r="A4" s="11"/>
    </row>
    <row r="5" spans="1:13">
      <c r="A5" s="11"/>
    </row>
    <row r="6" spans="1:13">
      <c r="A6" s="1" t="s">
        <v>0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</row>
    <row r="7" spans="1:13">
      <c r="A7" s="3"/>
      <c r="B7" s="4">
        <v>2017</v>
      </c>
      <c r="C7" s="4">
        <v>2017</v>
      </c>
      <c r="D7" s="4">
        <v>2017</v>
      </c>
      <c r="E7" s="4">
        <v>2017</v>
      </c>
      <c r="F7" s="4">
        <v>2017</v>
      </c>
      <c r="G7" s="4">
        <v>2017</v>
      </c>
      <c r="H7" s="4">
        <v>2017</v>
      </c>
      <c r="I7" s="4">
        <v>2017</v>
      </c>
      <c r="J7" s="4">
        <v>2017</v>
      </c>
      <c r="K7" s="4">
        <v>2018</v>
      </c>
      <c r="L7" s="4">
        <v>2018</v>
      </c>
      <c r="M7" s="4">
        <v>2018</v>
      </c>
    </row>
    <row r="8" spans="1:13">
      <c r="A8" s="12" t="s">
        <v>13</v>
      </c>
      <c r="B8" s="13">
        <v>500000</v>
      </c>
      <c r="C8" s="13">
        <f>B33</f>
        <v>203500</v>
      </c>
      <c r="D8" s="13">
        <f>C33</f>
        <v>42500</v>
      </c>
      <c r="E8" s="13">
        <f t="shared" ref="E8:M8" si="0">D33</f>
        <v>81500</v>
      </c>
      <c r="F8" s="13">
        <f t="shared" si="0"/>
        <v>81500</v>
      </c>
      <c r="G8" s="13">
        <f t="shared" si="0"/>
        <v>230500</v>
      </c>
      <c r="H8" s="13">
        <f t="shared" si="0"/>
        <v>130500</v>
      </c>
      <c r="I8" s="13">
        <f t="shared" si="0"/>
        <v>81500</v>
      </c>
      <c r="J8" s="13">
        <f t="shared" si="0"/>
        <v>230500</v>
      </c>
      <c r="K8" s="13">
        <f t="shared" si="0"/>
        <v>775500</v>
      </c>
      <c r="L8" s="13">
        <f t="shared" si="0"/>
        <v>132500</v>
      </c>
      <c r="M8" s="13">
        <f t="shared" si="0"/>
        <v>230500</v>
      </c>
    </row>
    <row r="9" spans="1:13" ht="4.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8.75">
      <c r="A10" s="5" t="s">
        <v>24</v>
      </c>
      <c r="B10" s="6">
        <v>300000</v>
      </c>
      <c r="C10" s="6">
        <v>400000</v>
      </c>
      <c r="D10" s="6">
        <v>500000</v>
      </c>
      <c r="E10" s="6">
        <v>500000</v>
      </c>
      <c r="F10" s="6">
        <v>700000</v>
      </c>
      <c r="G10" s="6">
        <v>600000</v>
      </c>
      <c r="H10" s="6">
        <v>500000</v>
      </c>
      <c r="I10" s="6">
        <v>700000</v>
      </c>
      <c r="J10" s="6">
        <v>1500000</v>
      </c>
      <c r="K10" s="6">
        <v>500000</v>
      </c>
      <c r="L10" s="6">
        <v>700000</v>
      </c>
      <c r="M10" s="6">
        <v>600000</v>
      </c>
    </row>
    <row r="11" spans="1:13" ht="7.5" customHeight="1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7" customFormat="1" ht="4.5" customHeight="1"/>
    <row r="14" spans="1:13">
      <c r="A14" s="24" t="s">
        <v>26</v>
      </c>
      <c r="B14" s="19">
        <f>B10/30</f>
        <v>10000</v>
      </c>
      <c r="C14" s="19">
        <f t="shared" ref="C14:M14" si="1">C10/30</f>
        <v>13333.333333333334</v>
      </c>
      <c r="D14" s="19">
        <f t="shared" si="1"/>
        <v>16666.666666666668</v>
      </c>
      <c r="E14" s="19">
        <f t="shared" si="1"/>
        <v>16666.666666666668</v>
      </c>
      <c r="F14" s="19">
        <f t="shared" si="1"/>
        <v>23333.333333333332</v>
      </c>
      <c r="G14" s="19">
        <f t="shared" si="1"/>
        <v>20000</v>
      </c>
      <c r="H14" s="19">
        <f t="shared" si="1"/>
        <v>16666.666666666668</v>
      </c>
      <c r="I14" s="19">
        <f t="shared" si="1"/>
        <v>23333.333333333332</v>
      </c>
      <c r="J14" s="19">
        <f t="shared" si="1"/>
        <v>50000</v>
      </c>
      <c r="K14" s="19">
        <f t="shared" si="1"/>
        <v>16666.666666666668</v>
      </c>
      <c r="L14" s="19">
        <f t="shared" si="1"/>
        <v>23333.333333333332</v>
      </c>
      <c r="M14" s="19">
        <f t="shared" si="1"/>
        <v>20000</v>
      </c>
    </row>
    <row r="15" spans="1:13" s="23" customFormat="1">
      <c r="A15" s="21" t="s">
        <v>25</v>
      </c>
      <c r="B15" s="22">
        <f>B10+B12</f>
        <v>300000</v>
      </c>
      <c r="C15" s="22">
        <f t="shared" ref="C15:M15" si="2">C10+C12</f>
        <v>400000</v>
      </c>
      <c r="D15" s="22">
        <f t="shared" si="2"/>
        <v>500000</v>
      </c>
      <c r="E15" s="22">
        <f t="shared" si="2"/>
        <v>500000</v>
      </c>
      <c r="F15" s="22">
        <f t="shared" si="2"/>
        <v>700000</v>
      </c>
      <c r="G15" s="22">
        <f t="shared" si="2"/>
        <v>600000</v>
      </c>
      <c r="H15" s="22">
        <f t="shared" si="2"/>
        <v>500000</v>
      </c>
      <c r="I15" s="22">
        <f t="shared" si="2"/>
        <v>700000</v>
      </c>
      <c r="J15" s="22">
        <f t="shared" si="2"/>
        <v>1500000</v>
      </c>
      <c r="K15" s="22">
        <f t="shared" si="2"/>
        <v>500000</v>
      </c>
      <c r="L15" s="22">
        <f t="shared" si="2"/>
        <v>700000</v>
      </c>
      <c r="M15" s="22">
        <f t="shared" si="2"/>
        <v>600000</v>
      </c>
    </row>
    <row r="16" spans="1:13" ht="7.5" customHeight="1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7.5" customHeight="1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8" customFormat="1">
      <c r="A18" s="29" t="s">
        <v>14</v>
      </c>
      <c r="B18" s="30">
        <f>SUM(B19:B32)</f>
        <v>596500</v>
      </c>
      <c r="C18" s="30">
        <f>SUM(C19:C32)</f>
        <v>357500</v>
      </c>
      <c r="D18" s="30">
        <f>SUM(D19:D32)</f>
        <v>418500</v>
      </c>
      <c r="E18" s="30">
        <f>SUM(E19:E32)</f>
        <v>418500</v>
      </c>
      <c r="F18" s="30">
        <f>SUM(F19:F32)</f>
        <v>469500</v>
      </c>
      <c r="G18" s="30">
        <f>SUM(G19:G32)</f>
        <v>469500</v>
      </c>
      <c r="H18" s="30">
        <f>SUM(H19:H32)</f>
        <v>418500</v>
      </c>
      <c r="I18" s="30">
        <f>SUM(I19:I32)</f>
        <v>469500</v>
      </c>
      <c r="J18" s="30">
        <f>SUM(J19:J32)</f>
        <v>724500</v>
      </c>
      <c r="K18" s="30">
        <f>SUM(K19:K32)</f>
        <v>367500</v>
      </c>
      <c r="L18" s="30">
        <f>SUM(L19:L32)</f>
        <v>469500</v>
      </c>
      <c r="M18" s="30">
        <f>SUM(M19:M32)</f>
        <v>418500</v>
      </c>
    </row>
    <row r="19" spans="1:13" s="8" customFormat="1">
      <c r="A19" s="25" t="s">
        <v>27</v>
      </c>
      <c r="B19" s="19">
        <v>199000</v>
      </c>
      <c r="C19" s="9" t="s">
        <v>29</v>
      </c>
      <c r="D19" s="9" t="s">
        <v>29</v>
      </c>
      <c r="E19" s="9" t="s">
        <v>29</v>
      </c>
      <c r="F19" s="9" t="s">
        <v>29</v>
      </c>
      <c r="G19" s="9" t="s">
        <v>29</v>
      </c>
      <c r="H19" s="9" t="s">
        <v>29</v>
      </c>
      <c r="I19" s="9" t="s">
        <v>29</v>
      </c>
      <c r="J19" s="9" t="s">
        <v>29</v>
      </c>
      <c r="K19" s="9" t="s">
        <v>29</v>
      </c>
      <c r="L19" s="9" t="s">
        <v>29</v>
      </c>
      <c r="M19" s="9" t="s">
        <v>29</v>
      </c>
    </row>
    <row r="20" spans="1:13">
      <c r="A20" t="s">
        <v>33</v>
      </c>
      <c r="B20" s="10">
        <v>70000</v>
      </c>
      <c r="C20" s="9" t="s">
        <v>29</v>
      </c>
      <c r="D20" s="9" t="s">
        <v>29</v>
      </c>
      <c r="E20" s="9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 t="s">
        <v>29</v>
      </c>
      <c r="K20" s="9" t="s">
        <v>29</v>
      </c>
      <c r="L20" s="9" t="s">
        <v>29</v>
      </c>
      <c r="M20" s="9" t="s">
        <v>29</v>
      </c>
    </row>
    <row r="21" spans="1:13">
      <c r="A21" t="s">
        <v>28</v>
      </c>
      <c r="B21" s="9" t="s">
        <v>29</v>
      </c>
      <c r="C21" s="9" t="s">
        <v>29</v>
      </c>
      <c r="D21" s="9">
        <v>10000</v>
      </c>
      <c r="E21" s="9">
        <v>10000</v>
      </c>
      <c r="F21" s="9">
        <v>10000</v>
      </c>
      <c r="G21" s="9">
        <v>10000</v>
      </c>
      <c r="H21" s="9">
        <v>10000</v>
      </c>
      <c r="I21" s="9">
        <v>10000</v>
      </c>
      <c r="J21" s="9">
        <v>10000</v>
      </c>
      <c r="K21" s="9">
        <v>10000</v>
      </c>
      <c r="L21" s="9">
        <v>10000</v>
      </c>
      <c r="M21" s="9">
        <v>10000</v>
      </c>
    </row>
    <row r="22" spans="1:13">
      <c r="A22" t="s">
        <v>32</v>
      </c>
      <c r="B22" s="9">
        <v>250000</v>
      </c>
      <c r="C22" s="9">
        <v>250000</v>
      </c>
      <c r="D22" s="9">
        <v>300000</v>
      </c>
      <c r="E22" s="9">
        <v>300000</v>
      </c>
      <c r="F22" s="9">
        <v>350000</v>
      </c>
      <c r="G22" s="9">
        <v>350000</v>
      </c>
      <c r="H22" s="9">
        <v>300000</v>
      </c>
      <c r="I22" s="9">
        <v>350000</v>
      </c>
      <c r="J22" s="9">
        <v>600000</v>
      </c>
      <c r="K22" s="9">
        <v>250000</v>
      </c>
      <c r="L22" s="9">
        <v>350000</v>
      </c>
      <c r="M22" s="9">
        <v>300000</v>
      </c>
    </row>
    <row r="23" spans="1:13">
      <c r="A23" t="s">
        <v>15</v>
      </c>
      <c r="B23" s="10">
        <v>15000</v>
      </c>
      <c r="C23" s="10">
        <v>30000</v>
      </c>
      <c r="D23" s="10">
        <v>30000</v>
      </c>
      <c r="E23" s="10">
        <v>30000</v>
      </c>
      <c r="F23" s="10">
        <v>30000</v>
      </c>
      <c r="G23" s="10">
        <v>30000</v>
      </c>
      <c r="H23" s="10">
        <v>30000</v>
      </c>
      <c r="I23" s="10">
        <v>30000</v>
      </c>
      <c r="J23" s="10">
        <v>30000</v>
      </c>
      <c r="K23" s="10">
        <v>30000</v>
      </c>
      <c r="L23" s="10">
        <v>30000</v>
      </c>
      <c r="M23" s="10">
        <v>30000</v>
      </c>
    </row>
    <row r="24" spans="1:13">
      <c r="A24" t="s">
        <v>16</v>
      </c>
      <c r="B24" s="10">
        <v>2500</v>
      </c>
      <c r="C24" s="10">
        <v>2500</v>
      </c>
      <c r="D24" s="10">
        <v>2500</v>
      </c>
      <c r="E24" s="10">
        <v>2500</v>
      </c>
      <c r="F24" s="10">
        <v>2500</v>
      </c>
      <c r="G24" s="10">
        <v>2500</v>
      </c>
      <c r="H24" s="10">
        <v>2500</v>
      </c>
      <c r="I24" s="10">
        <v>2500</v>
      </c>
      <c r="J24" s="10">
        <v>2500</v>
      </c>
      <c r="K24" s="10">
        <v>2500</v>
      </c>
      <c r="L24" s="10">
        <v>2500</v>
      </c>
      <c r="M24" s="10">
        <v>2500</v>
      </c>
    </row>
    <row r="25" spans="1:13">
      <c r="A25" t="s">
        <v>17</v>
      </c>
      <c r="B25" s="10">
        <v>40000</v>
      </c>
      <c r="C25" s="10">
        <v>40000</v>
      </c>
      <c r="D25" s="10">
        <v>40000</v>
      </c>
      <c r="E25" s="10">
        <v>40000</v>
      </c>
      <c r="F25" s="10">
        <v>40000</v>
      </c>
      <c r="G25" s="10">
        <v>40000</v>
      </c>
      <c r="H25" s="10">
        <v>40000</v>
      </c>
      <c r="I25" s="10">
        <v>40000</v>
      </c>
      <c r="J25" s="10">
        <v>40000</v>
      </c>
      <c r="K25" s="10">
        <v>40000</v>
      </c>
      <c r="L25" s="10">
        <v>40000</v>
      </c>
      <c r="M25" s="10">
        <v>40000</v>
      </c>
    </row>
    <row r="26" spans="1:13">
      <c r="A26" t="s">
        <v>18</v>
      </c>
      <c r="B26" s="10">
        <v>10000</v>
      </c>
      <c r="C26" s="10">
        <v>10000</v>
      </c>
      <c r="D26" s="10">
        <v>10000</v>
      </c>
      <c r="E26" s="10">
        <v>10000</v>
      </c>
      <c r="F26" s="10">
        <v>10000</v>
      </c>
      <c r="G26" s="10">
        <v>10000</v>
      </c>
      <c r="H26" s="10">
        <v>10000</v>
      </c>
      <c r="I26" s="10">
        <v>10000</v>
      </c>
      <c r="J26" s="10">
        <v>10000</v>
      </c>
      <c r="K26" s="10">
        <v>10000</v>
      </c>
      <c r="L26" s="10">
        <v>10000</v>
      </c>
      <c r="M26" s="10">
        <v>10000</v>
      </c>
    </row>
    <row r="27" spans="1:13">
      <c r="A27" t="s">
        <v>19</v>
      </c>
      <c r="B27" s="10">
        <v>1000</v>
      </c>
      <c r="C27" s="10">
        <v>1000</v>
      </c>
      <c r="D27" s="10">
        <v>1000</v>
      </c>
      <c r="E27" s="10">
        <v>1000</v>
      </c>
      <c r="F27" s="10">
        <v>1000</v>
      </c>
      <c r="G27" s="10">
        <v>1000</v>
      </c>
      <c r="H27" s="10">
        <v>1000</v>
      </c>
      <c r="I27" s="10">
        <v>1000</v>
      </c>
      <c r="J27" s="10">
        <v>1000</v>
      </c>
      <c r="K27" s="10">
        <v>1000</v>
      </c>
      <c r="L27" s="10">
        <v>1000</v>
      </c>
      <c r="M27" s="10">
        <v>1000</v>
      </c>
    </row>
    <row r="28" spans="1:13">
      <c r="A28" t="s">
        <v>30</v>
      </c>
      <c r="B28" s="10">
        <f>B22*0.02</f>
        <v>5000</v>
      </c>
      <c r="C28" s="10">
        <f t="shared" ref="C28:M28" si="3">C22*0.02</f>
        <v>5000</v>
      </c>
      <c r="D28" s="10">
        <f t="shared" si="3"/>
        <v>6000</v>
      </c>
      <c r="E28" s="10">
        <f t="shared" si="3"/>
        <v>6000</v>
      </c>
      <c r="F28" s="10">
        <f t="shared" si="3"/>
        <v>7000</v>
      </c>
      <c r="G28" s="10">
        <f t="shared" si="3"/>
        <v>7000</v>
      </c>
      <c r="H28" s="10">
        <f t="shared" si="3"/>
        <v>6000</v>
      </c>
      <c r="I28" s="10">
        <f t="shared" si="3"/>
        <v>7000</v>
      </c>
      <c r="J28" s="10">
        <f t="shared" si="3"/>
        <v>12000</v>
      </c>
      <c r="K28" s="10">
        <f t="shared" si="3"/>
        <v>5000</v>
      </c>
      <c r="L28" s="10">
        <f t="shared" si="3"/>
        <v>7000</v>
      </c>
      <c r="M28" s="10">
        <f t="shared" si="3"/>
        <v>6000</v>
      </c>
    </row>
    <row r="29" spans="1:13"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t="s">
        <v>31</v>
      </c>
      <c r="B30" s="10">
        <v>2500</v>
      </c>
      <c r="C30" s="10">
        <v>2500</v>
      </c>
      <c r="D30" s="10">
        <v>2500</v>
      </c>
      <c r="E30" s="10">
        <v>2500</v>
      </c>
      <c r="F30" s="10">
        <v>2500</v>
      </c>
      <c r="G30" s="10">
        <v>2500</v>
      </c>
      <c r="H30" s="10">
        <v>2500</v>
      </c>
      <c r="I30" s="10">
        <v>2500</v>
      </c>
      <c r="J30" s="10">
        <v>2500</v>
      </c>
      <c r="K30" s="10">
        <v>2500</v>
      </c>
      <c r="L30" s="10">
        <v>2500</v>
      </c>
      <c r="M30" s="10">
        <v>2500</v>
      </c>
    </row>
    <row r="31" spans="1:13">
      <c r="A31" t="s">
        <v>20</v>
      </c>
      <c r="B31" s="10">
        <v>1500</v>
      </c>
      <c r="C31" s="10">
        <v>1500</v>
      </c>
      <c r="D31" s="10">
        <v>1500</v>
      </c>
      <c r="E31" s="10">
        <v>1500</v>
      </c>
      <c r="F31" s="10">
        <v>1500</v>
      </c>
      <c r="G31" s="10">
        <v>1500</v>
      </c>
      <c r="H31" s="10">
        <v>1500</v>
      </c>
      <c r="I31" s="10">
        <v>1500</v>
      </c>
      <c r="J31" s="10">
        <v>1500</v>
      </c>
      <c r="K31" s="10">
        <v>1500</v>
      </c>
      <c r="L31" s="10">
        <v>1500</v>
      </c>
      <c r="M31" s="10">
        <v>1500</v>
      </c>
    </row>
    <row r="32" spans="1:13">
      <c r="A32" t="s">
        <v>21</v>
      </c>
      <c r="B32" s="10">
        <v>0</v>
      </c>
      <c r="C32" s="10">
        <v>15000</v>
      </c>
      <c r="D32" s="10">
        <v>15000</v>
      </c>
      <c r="E32" s="10">
        <v>15000</v>
      </c>
      <c r="F32" s="10">
        <v>15000</v>
      </c>
      <c r="G32" s="10">
        <v>15000</v>
      </c>
      <c r="H32" s="10">
        <v>15000</v>
      </c>
      <c r="I32" s="10">
        <v>15000</v>
      </c>
      <c r="J32" s="10">
        <v>15000</v>
      </c>
      <c r="K32" s="10">
        <v>15000</v>
      </c>
      <c r="L32" s="10">
        <v>15000</v>
      </c>
      <c r="M32" s="10">
        <v>15000</v>
      </c>
    </row>
    <row r="33" spans="1:13" s="8" customFormat="1">
      <c r="A33" s="8" t="s">
        <v>22</v>
      </c>
      <c r="B33" s="9">
        <f>B15-B18+B8</f>
        <v>203500</v>
      </c>
      <c r="C33" s="9">
        <f>C15-C18</f>
        <v>42500</v>
      </c>
      <c r="D33" s="9">
        <f>D15-D18</f>
        <v>81500</v>
      </c>
      <c r="E33" s="9">
        <f>E15-E18</f>
        <v>81500</v>
      </c>
      <c r="F33" s="9">
        <f>F15-F18</f>
        <v>230500</v>
      </c>
      <c r="G33" s="9">
        <f>G15-G18</f>
        <v>130500</v>
      </c>
      <c r="H33" s="9">
        <f>H15-H18</f>
        <v>81500</v>
      </c>
      <c r="I33" s="9">
        <f>I15-I18</f>
        <v>230500</v>
      </c>
      <c r="J33" s="9">
        <f>J15-J18</f>
        <v>775500</v>
      </c>
      <c r="K33" s="9">
        <f>K15-K18</f>
        <v>132500</v>
      </c>
      <c r="L33" s="9">
        <f>L15-L18</f>
        <v>230500</v>
      </c>
      <c r="M33" s="9">
        <f>M15-M18</f>
        <v>181500</v>
      </c>
    </row>
  </sheetData>
  <mergeCells count="2">
    <mergeCell ref="A1:A5"/>
    <mergeCell ref="A6:A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F19" sqref="F19"/>
    </sheetView>
  </sheetViews>
  <sheetFormatPr defaultRowHeight="15"/>
  <cols>
    <col min="1" max="1" width="44.140625" bestFit="1" customWidth="1"/>
    <col min="2" max="5" width="14.42578125" bestFit="1" customWidth="1"/>
    <col min="6" max="6" width="16.42578125" bestFit="1" customWidth="1"/>
    <col min="7" max="9" width="14.42578125" bestFit="1" customWidth="1"/>
    <col min="10" max="13" width="16.5703125" bestFit="1" customWidth="1"/>
  </cols>
  <sheetData>
    <row r="1" spans="1:13">
      <c r="A1" s="11" t="s">
        <v>37</v>
      </c>
    </row>
    <row r="2" spans="1:13">
      <c r="A2" s="11"/>
    </row>
    <row r="3" spans="1:13">
      <c r="A3" s="11"/>
    </row>
    <row r="4" spans="1:13">
      <c r="A4" s="11"/>
    </row>
    <row r="5" spans="1:13">
      <c r="A5" s="11"/>
    </row>
    <row r="6" spans="1:13">
      <c r="A6" s="1" t="s">
        <v>0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</row>
    <row r="7" spans="1:13">
      <c r="A7" s="3"/>
      <c r="B7" s="4">
        <v>2017</v>
      </c>
      <c r="C7" s="4">
        <v>2017</v>
      </c>
      <c r="D7" s="4">
        <v>2017</v>
      </c>
      <c r="E7" s="4">
        <v>2017</v>
      </c>
      <c r="F7" s="4">
        <v>2017</v>
      </c>
      <c r="G7" s="4">
        <v>2017</v>
      </c>
      <c r="H7" s="4">
        <v>2017</v>
      </c>
      <c r="I7" s="4">
        <v>2017</v>
      </c>
      <c r="J7" s="4">
        <v>2017</v>
      </c>
      <c r="K7" s="4">
        <v>2018</v>
      </c>
      <c r="L7" s="4">
        <v>2018</v>
      </c>
      <c r="M7" s="4">
        <v>2018</v>
      </c>
    </row>
    <row r="8" spans="1:13" ht="4.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8.75">
      <c r="A9" s="5" t="s">
        <v>24</v>
      </c>
      <c r="B9" s="6">
        <f>'Cash Flow'!B10</f>
        <v>300000</v>
      </c>
      <c r="C9" s="6">
        <f>'Cash Flow'!C10</f>
        <v>400000</v>
      </c>
      <c r="D9" s="6">
        <f>'Cash Flow'!D10</f>
        <v>500000</v>
      </c>
      <c r="E9" s="6">
        <f>'Cash Flow'!E10</f>
        <v>500000</v>
      </c>
      <c r="F9" s="6">
        <f>'Cash Flow'!F10</f>
        <v>700000</v>
      </c>
      <c r="G9" s="6">
        <f>'Cash Flow'!G10</f>
        <v>600000</v>
      </c>
      <c r="H9" s="6">
        <f>'Cash Flow'!H10</f>
        <v>500000</v>
      </c>
      <c r="I9" s="6">
        <f>'Cash Flow'!I10</f>
        <v>700000</v>
      </c>
      <c r="J9" s="6">
        <f>'Cash Flow'!J10</f>
        <v>1500000</v>
      </c>
      <c r="K9" s="6">
        <f>'Cash Flow'!K10</f>
        <v>500000</v>
      </c>
      <c r="L9" s="6">
        <f>'Cash Flow'!L10</f>
        <v>700000</v>
      </c>
      <c r="M9" s="6">
        <f>'Cash Flow'!M10</f>
        <v>600000</v>
      </c>
    </row>
    <row r="10" spans="1:13" ht="18.75">
      <c r="A10" s="26" t="s">
        <v>39</v>
      </c>
      <c r="B10" s="27">
        <f>B9/2</f>
        <v>150000</v>
      </c>
      <c r="C10" s="27">
        <f t="shared" ref="C10:M10" si="0">C9/2</f>
        <v>200000</v>
      </c>
      <c r="D10" s="27">
        <f t="shared" si="0"/>
        <v>250000</v>
      </c>
      <c r="E10" s="27">
        <f t="shared" si="0"/>
        <v>250000</v>
      </c>
      <c r="F10" s="27">
        <f t="shared" si="0"/>
        <v>350000</v>
      </c>
      <c r="G10" s="27">
        <f t="shared" si="0"/>
        <v>300000</v>
      </c>
      <c r="H10" s="27">
        <f t="shared" si="0"/>
        <v>250000</v>
      </c>
      <c r="I10" s="27">
        <f t="shared" si="0"/>
        <v>350000</v>
      </c>
      <c r="J10" s="27">
        <f t="shared" si="0"/>
        <v>750000</v>
      </c>
      <c r="K10" s="27">
        <f t="shared" si="0"/>
        <v>250000</v>
      </c>
      <c r="L10" s="27">
        <f t="shared" si="0"/>
        <v>350000</v>
      </c>
      <c r="M10" s="27">
        <f t="shared" si="0"/>
        <v>300000</v>
      </c>
    </row>
    <row r="11" spans="1:13">
      <c r="A11" s="21" t="s">
        <v>38</v>
      </c>
      <c r="B11" s="20">
        <f>B10</f>
        <v>150000</v>
      </c>
      <c r="C11" s="20">
        <f>B11+C10</f>
        <v>350000</v>
      </c>
      <c r="D11" s="20">
        <f t="shared" ref="D11:M11" si="1">C11+D10</f>
        <v>600000</v>
      </c>
      <c r="E11" s="20">
        <f t="shared" si="1"/>
        <v>850000</v>
      </c>
      <c r="F11" s="20">
        <f t="shared" si="1"/>
        <v>1200000</v>
      </c>
      <c r="G11" s="20">
        <f t="shared" si="1"/>
        <v>1500000</v>
      </c>
      <c r="H11" s="20">
        <f t="shared" si="1"/>
        <v>1750000</v>
      </c>
      <c r="I11" s="20">
        <f t="shared" si="1"/>
        <v>2100000</v>
      </c>
      <c r="J11" s="20">
        <f t="shared" si="1"/>
        <v>2850000</v>
      </c>
      <c r="K11" s="20">
        <f t="shared" si="1"/>
        <v>3100000</v>
      </c>
      <c r="L11" s="20">
        <f t="shared" si="1"/>
        <v>3450000</v>
      </c>
      <c r="M11" s="20">
        <f t="shared" si="1"/>
        <v>3750000</v>
      </c>
    </row>
    <row r="12" spans="1:13" s="7" customFormat="1" ht="4.5" customHeight="1"/>
    <row r="13" spans="1:13" ht="18.75">
      <c r="A13" s="31" t="s">
        <v>34</v>
      </c>
      <c r="B13" s="19">
        <f>'Cash Flow'!B18</f>
        <v>596500</v>
      </c>
      <c r="C13" s="19">
        <f>'Cash Flow'!C18-'Cash Flow'!C22</f>
        <v>107500</v>
      </c>
      <c r="D13" s="19">
        <f>'Cash Flow'!D18-'Cash Flow'!D22</f>
        <v>118500</v>
      </c>
      <c r="E13" s="19">
        <f>'Cash Flow'!E18-'Cash Flow'!E22</f>
        <v>118500</v>
      </c>
      <c r="F13" s="19">
        <f>'Cash Flow'!F18-'Cash Flow'!F22</f>
        <v>119500</v>
      </c>
      <c r="G13" s="19">
        <f>'Cash Flow'!G18-'Cash Flow'!G22</f>
        <v>119500</v>
      </c>
      <c r="H13" s="19">
        <f>'Cash Flow'!H18-'Cash Flow'!H22</f>
        <v>118500</v>
      </c>
      <c r="I13" s="19">
        <f>'Cash Flow'!I18-'Cash Flow'!I22</f>
        <v>119500</v>
      </c>
      <c r="J13" s="19">
        <f>'Cash Flow'!J18-'Cash Flow'!J22</f>
        <v>124500</v>
      </c>
      <c r="K13" s="19">
        <f>'Cash Flow'!K18-'Cash Flow'!K22</f>
        <v>117500</v>
      </c>
      <c r="L13" s="19">
        <f>'Cash Flow'!L18-'Cash Flow'!L22</f>
        <v>119500</v>
      </c>
      <c r="M13" s="19">
        <f>'Cash Flow'!M18-'Cash Flow'!M22</f>
        <v>118500</v>
      </c>
    </row>
    <row r="14" spans="1:13" s="23" customFormat="1">
      <c r="A14" s="21" t="s">
        <v>36</v>
      </c>
      <c r="B14" s="28">
        <f>B13</f>
        <v>596500</v>
      </c>
      <c r="C14" s="28">
        <f>B14+C13</f>
        <v>704000</v>
      </c>
      <c r="D14" s="28">
        <f t="shared" ref="D14:M14" si="2">C14+D13</f>
        <v>822500</v>
      </c>
      <c r="E14" s="28">
        <f t="shared" si="2"/>
        <v>941000</v>
      </c>
      <c r="F14" s="28">
        <f t="shared" si="2"/>
        <v>1060500</v>
      </c>
      <c r="G14" s="28">
        <f t="shared" si="2"/>
        <v>1180000</v>
      </c>
      <c r="H14" s="28">
        <f t="shared" si="2"/>
        <v>1298500</v>
      </c>
      <c r="I14" s="28">
        <f t="shared" si="2"/>
        <v>1418000</v>
      </c>
      <c r="J14" s="28">
        <f t="shared" si="2"/>
        <v>1542500</v>
      </c>
      <c r="K14" s="28">
        <f t="shared" si="2"/>
        <v>1660000</v>
      </c>
      <c r="L14" s="28">
        <f t="shared" si="2"/>
        <v>1779500</v>
      </c>
      <c r="M14" s="28">
        <f t="shared" si="2"/>
        <v>1898000</v>
      </c>
    </row>
    <row r="15" spans="1:13" s="23" customFormat="1">
      <c r="A15" s="21" t="s">
        <v>35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s="23" customFormat="1">
      <c r="A16" s="32" t="s">
        <v>40</v>
      </c>
      <c r="B16" s="33">
        <f>B11-B14</f>
        <v>-446500</v>
      </c>
      <c r="C16" s="33">
        <f t="shared" ref="C16:M16" si="3">C11-C14</f>
        <v>-354000</v>
      </c>
      <c r="D16" s="33">
        <f t="shared" si="3"/>
        <v>-222500</v>
      </c>
      <c r="E16" s="33">
        <f t="shared" si="3"/>
        <v>-91000</v>
      </c>
      <c r="F16" s="22">
        <f t="shared" si="3"/>
        <v>139500</v>
      </c>
      <c r="G16" s="22">
        <f t="shared" si="3"/>
        <v>320000</v>
      </c>
      <c r="H16" s="22">
        <f t="shared" si="3"/>
        <v>451500</v>
      </c>
      <c r="I16" s="22">
        <f t="shared" si="3"/>
        <v>682000</v>
      </c>
      <c r="J16" s="22">
        <f t="shared" si="3"/>
        <v>1307500</v>
      </c>
      <c r="K16" s="22">
        <f t="shared" si="3"/>
        <v>1440000</v>
      </c>
      <c r="L16" s="22">
        <f t="shared" si="3"/>
        <v>1670500</v>
      </c>
      <c r="M16" s="22">
        <f t="shared" si="3"/>
        <v>1852000</v>
      </c>
    </row>
    <row r="17" spans="1:13" ht="7.5" customHeight="1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7.5" customHeight="1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</sheetData>
  <mergeCells count="2">
    <mergeCell ref="A1:A5"/>
    <mergeCell ref="A6:A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Cash Flow</vt:lpstr>
      <vt:lpstr>Окупаемость проекта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2017-03-29T03:25:44Z</dcterms:created>
  <dcterms:modified xsi:type="dcterms:W3CDTF">2017-03-29T06:20:50Z</dcterms:modified>
</cp:coreProperties>
</file>