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20" activeTab="2"/>
  </bookViews>
  <sheets>
    <sheet name="Меню " sheetId="5" r:id="rId1"/>
    <sheet name="инвестиции на открытие" sheetId="2" r:id="rId2"/>
    <sheet name="1 месяц" sheetId="3" r:id="rId3"/>
    <sheet name="12 месяцев" sheetId="4" r:id="rId4"/>
  </sheets>
  <externalReferences>
    <externalReference r:id="rId5"/>
  </externalReferences>
  <definedNames>
    <definedName name="nЕСТЬ">#REF!</definedName>
    <definedName name="nОБЛАСТИ">#REF!</definedName>
    <definedName name="nСОРТ.ОБЛАСТИ">#REF!</definedName>
    <definedName name="выпадающий_список">#REF!</definedName>
    <definedName name="Значки">#REF!</definedName>
    <definedName name="инвестииции" localSheetId="1">'инвестиции на открытие'!$H$5</definedName>
    <definedName name="оценки_областей">#REF!</definedName>
    <definedName name="уровень_развит_областей_ЕСТЬ">#REF!</definedName>
  </definedNames>
  <calcPr calcId="162913"/>
</workbook>
</file>

<file path=xl/calcChain.xml><?xml version="1.0" encoding="utf-8"?>
<calcChain xmlns="http://schemas.openxmlformats.org/spreadsheetml/2006/main">
  <c r="D28" i="4" l="1"/>
  <c r="H17" i="2" l="1"/>
  <c r="H16" i="2"/>
  <c r="H15" i="2"/>
  <c r="H14" i="2"/>
  <c r="H12" i="2" l="1"/>
  <c r="E70" i="4" l="1"/>
  <c r="F70" i="4"/>
  <c r="G70" i="4"/>
  <c r="H70" i="4"/>
  <c r="I70" i="4"/>
  <c r="J70" i="4"/>
  <c r="K70" i="4"/>
  <c r="L70" i="4"/>
  <c r="M70" i="4"/>
  <c r="N70" i="4"/>
  <c r="O70" i="4"/>
  <c r="D70" i="4"/>
  <c r="D51" i="4"/>
  <c r="H27" i="3" l="1"/>
  <c r="H26" i="3"/>
  <c r="H24" i="3"/>
  <c r="H23" i="3"/>
  <c r="H22" i="3"/>
  <c r="H21" i="3"/>
  <c r="H18" i="3"/>
  <c r="H17" i="3" s="1"/>
  <c r="E28" i="4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H26" i="2" l="1"/>
  <c r="H33" i="2"/>
  <c r="H30" i="2"/>
  <c r="D69" i="4" l="1"/>
  <c r="E69" i="4" s="1"/>
  <c r="F69" i="4" s="1"/>
  <c r="G69" i="4" s="1"/>
  <c r="H69" i="4" s="1"/>
  <c r="I69" i="4" s="1"/>
  <c r="J69" i="4" s="1"/>
  <c r="K69" i="4" s="1"/>
  <c r="L69" i="4" s="1"/>
  <c r="M69" i="4" s="1"/>
  <c r="N69" i="4" s="1"/>
  <c r="O69" i="4" s="1"/>
  <c r="E49" i="4"/>
  <c r="D49" i="4"/>
  <c r="P46" i="4"/>
  <c r="P45" i="4"/>
  <c r="P44" i="4"/>
  <c r="P43" i="4"/>
  <c r="P42" i="4"/>
  <c r="P41" i="4"/>
  <c r="P40" i="4"/>
  <c r="P39" i="4"/>
  <c r="D35" i="4"/>
  <c r="D55" i="4" s="1"/>
  <c r="D34" i="4"/>
  <c r="E34" i="4" s="1"/>
  <c r="E33" i="4"/>
  <c r="F33" i="4" s="1"/>
  <c r="F53" i="4" s="1"/>
  <c r="D53" i="4"/>
  <c r="E32" i="4"/>
  <c r="E52" i="4" s="1"/>
  <c r="D52" i="4"/>
  <c r="E31" i="4"/>
  <c r="E51" i="4" s="1"/>
  <c r="F50" i="4"/>
  <c r="E50" i="4"/>
  <c r="D50" i="4"/>
  <c r="F49" i="4"/>
  <c r="E48" i="4"/>
  <c r="D48" i="4"/>
  <c r="H20" i="3"/>
  <c r="H16" i="3" s="1"/>
  <c r="H20" i="2"/>
  <c r="H5" i="2" s="1"/>
  <c r="H8" i="2"/>
  <c r="E35" i="4" l="1"/>
  <c r="E55" i="4" s="1"/>
  <c r="E54" i="4"/>
  <c r="F34" i="4"/>
  <c r="F54" i="4" s="1"/>
  <c r="D54" i="4"/>
  <c r="D47" i="4" s="1"/>
  <c r="D63" i="4"/>
  <c r="E63" i="4"/>
  <c r="F31" i="4"/>
  <c r="F51" i="4" s="1"/>
  <c r="F32" i="4"/>
  <c r="F52" i="4" s="1"/>
  <c r="E53" i="4"/>
  <c r="D4" i="4"/>
  <c r="G48" i="4"/>
  <c r="F48" i="4"/>
  <c r="G63" i="4"/>
  <c r="G31" i="4"/>
  <c r="G32" i="4"/>
  <c r="G33" i="4"/>
  <c r="F63" i="4"/>
  <c r="E47" i="4" l="1"/>
  <c r="F35" i="4"/>
  <c r="F55" i="4" s="1"/>
  <c r="F47" i="4" s="1"/>
  <c r="G34" i="4"/>
  <c r="G54" i="4" s="1"/>
  <c r="G53" i="4"/>
  <c r="H33" i="4"/>
  <c r="G52" i="4"/>
  <c r="H32" i="4"/>
  <c r="D60" i="4"/>
  <c r="D59" i="4" s="1"/>
  <c r="D73" i="4" s="1"/>
  <c r="D74" i="4" s="1"/>
  <c r="G50" i="4"/>
  <c r="H63" i="4"/>
  <c r="H48" i="4"/>
  <c r="E60" i="4"/>
  <c r="E59" i="4" s="1"/>
  <c r="G49" i="4"/>
  <c r="G51" i="4"/>
  <c r="H31" i="4"/>
  <c r="F60" i="4"/>
  <c r="F59" i="4" s="1"/>
  <c r="E73" i="4" l="1"/>
  <c r="G35" i="4"/>
  <c r="H35" i="4" s="1"/>
  <c r="I35" i="4" s="1"/>
  <c r="H34" i="4"/>
  <c r="H54" i="4" s="1"/>
  <c r="F73" i="4"/>
  <c r="F74" i="4" s="1"/>
  <c r="F75" i="4" s="1"/>
  <c r="F76" i="4" s="1"/>
  <c r="E74" i="4"/>
  <c r="E75" i="4" s="1"/>
  <c r="E76" i="4" s="1"/>
  <c r="H52" i="4"/>
  <c r="I32" i="4"/>
  <c r="I33" i="4"/>
  <c r="H53" i="4"/>
  <c r="I48" i="4"/>
  <c r="H49" i="4"/>
  <c r="I63" i="4"/>
  <c r="H51" i="4"/>
  <c r="I31" i="4"/>
  <c r="H50" i="4"/>
  <c r="H55" i="4" l="1"/>
  <c r="H47" i="4" s="1"/>
  <c r="G55" i="4"/>
  <c r="G47" i="4" s="1"/>
  <c r="G60" i="4" s="1"/>
  <c r="G59" i="4" s="1"/>
  <c r="G73" i="4" s="1"/>
  <c r="G74" i="4" s="1"/>
  <c r="G75" i="4" s="1"/>
  <c r="G76" i="4" s="1"/>
  <c r="I34" i="4"/>
  <c r="J34" i="4" s="1"/>
  <c r="D75" i="4"/>
  <c r="H60" i="4"/>
  <c r="H59" i="4" s="1"/>
  <c r="I49" i="4"/>
  <c r="I51" i="4"/>
  <c r="J31" i="4"/>
  <c r="J48" i="4"/>
  <c r="I55" i="4"/>
  <c r="J35" i="4"/>
  <c r="I52" i="4"/>
  <c r="J32" i="4"/>
  <c r="I50" i="4"/>
  <c r="J63" i="4"/>
  <c r="I53" i="4"/>
  <c r="J33" i="4"/>
  <c r="I54" i="4" l="1"/>
  <c r="I47" i="4" s="1"/>
  <c r="D77" i="4"/>
  <c r="E77" i="4" s="1"/>
  <c r="F77" i="4" s="1"/>
  <c r="G77" i="4" s="1"/>
  <c r="D76" i="4"/>
  <c r="H73" i="4"/>
  <c r="H74" i="4" s="1"/>
  <c r="H75" i="4" s="1"/>
  <c r="J53" i="4"/>
  <c r="K33" i="4"/>
  <c r="J50" i="4"/>
  <c r="J54" i="4"/>
  <c r="K34" i="4"/>
  <c r="J52" i="4"/>
  <c r="K32" i="4"/>
  <c r="K48" i="4"/>
  <c r="K31" i="4"/>
  <c r="J51" i="4"/>
  <c r="K35" i="4"/>
  <c r="J55" i="4"/>
  <c r="J49" i="4"/>
  <c r="K63" i="4"/>
  <c r="J47" i="4" l="1"/>
  <c r="J60" i="4" s="1"/>
  <c r="J59" i="4" s="1"/>
  <c r="J73" i="4" s="1"/>
  <c r="H76" i="4"/>
  <c r="H77" i="4"/>
  <c r="L63" i="4"/>
  <c r="L48" i="4"/>
  <c r="K54" i="4"/>
  <c r="L34" i="4"/>
  <c r="K53" i="4"/>
  <c r="L33" i="4"/>
  <c r="K55" i="4"/>
  <c r="L35" i="4"/>
  <c r="I60" i="4"/>
  <c r="I59" i="4" s="1"/>
  <c r="I73" i="4" s="1"/>
  <c r="K49" i="4"/>
  <c r="L31" i="4"/>
  <c r="K51" i="4"/>
  <c r="K52" i="4"/>
  <c r="L32" i="4"/>
  <c r="K50" i="4"/>
  <c r="K47" i="4" l="1"/>
  <c r="K60" i="4" s="1"/>
  <c r="K59" i="4" s="1"/>
  <c r="K73" i="4" s="1"/>
  <c r="I74" i="4"/>
  <c r="L52" i="4"/>
  <c r="M32" i="4"/>
  <c r="L49" i="4"/>
  <c r="J74" i="4"/>
  <c r="J75" i="4" s="1"/>
  <c r="J76" i="4" s="1"/>
  <c r="M34" i="4"/>
  <c r="L54" i="4"/>
  <c r="M63" i="4"/>
  <c r="L50" i="4"/>
  <c r="M31" i="4"/>
  <c r="L51" i="4"/>
  <c r="L55" i="4"/>
  <c r="M35" i="4"/>
  <c r="M33" i="4"/>
  <c r="L53" i="4"/>
  <c r="M48" i="4"/>
  <c r="I75" i="4" l="1"/>
  <c r="L47" i="4"/>
  <c r="L60" i="4" s="1"/>
  <c r="L59" i="4" s="1"/>
  <c r="L73" i="4" s="1"/>
  <c r="K74" i="4"/>
  <c r="K75" i="4" s="1"/>
  <c r="M53" i="4"/>
  <c r="N33" i="4"/>
  <c r="O48" i="4"/>
  <c r="N48" i="4"/>
  <c r="N32" i="4"/>
  <c r="M52" i="4"/>
  <c r="M51" i="4"/>
  <c r="N31" i="4"/>
  <c r="O63" i="4"/>
  <c r="N63" i="4"/>
  <c r="M49" i="4"/>
  <c r="M55" i="4"/>
  <c r="N35" i="4"/>
  <c r="M50" i="4"/>
  <c r="M54" i="4"/>
  <c r="N34" i="4"/>
  <c r="I76" i="4" l="1"/>
  <c r="I77" i="4"/>
  <c r="J77" i="4" s="1"/>
  <c r="K77" i="4" s="1"/>
  <c r="H7" i="3"/>
  <c r="M47" i="4"/>
  <c r="M60" i="4" s="1"/>
  <c r="M59" i="4" s="1"/>
  <c r="M73" i="4" s="1"/>
  <c r="K76" i="4"/>
  <c r="L74" i="4"/>
  <c r="P48" i="4"/>
  <c r="N50" i="4"/>
  <c r="H9" i="3" s="1"/>
  <c r="O50" i="4"/>
  <c r="O35" i="4"/>
  <c r="O55" i="4" s="1"/>
  <c r="N55" i="4"/>
  <c r="N54" i="4"/>
  <c r="O34" i="4"/>
  <c r="O54" i="4" s="1"/>
  <c r="P54" i="4" s="1"/>
  <c r="O32" i="4"/>
  <c r="O52" i="4" s="1"/>
  <c r="N52" i="4"/>
  <c r="N49" i="4"/>
  <c r="O49" i="4"/>
  <c r="N51" i="4"/>
  <c r="O31" i="4"/>
  <c r="O51" i="4" s="1"/>
  <c r="H10" i="3" s="1"/>
  <c r="N53" i="4"/>
  <c r="O33" i="4"/>
  <c r="O53" i="4" s="1"/>
  <c r="H12" i="3" s="1"/>
  <c r="H11" i="3" l="1"/>
  <c r="P50" i="4"/>
  <c r="P51" i="4"/>
  <c r="L75" i="4"/>
  <c r="L77" i="4" s="1"/>
  <c r="P49" i="4"/>
  <c r="H8" i="3"/>
  <c r="H5" i="3" s="1"/>
  <c r="N47" i="4"/>
  <c r="P53" i="4"/>
  <c r="M74" i="4"/>
  <c r="M75" i="4" s="1"/>
  <c r="M76" i="4" s="1"/>
  <c r="N60" i="4"/>
  <c r="N59" i="4" s="1"/>
  <c r="P52" i="4"/>
  <c r="O47" i="4"/>
  <c r="P55" i="4"/>
  <c r="N7" i="2" l="1"/>
  <c r="P47" i="4"/>
  <c r="L76" i="4"/>
  <c r="N73" i="4"/>
  <c r="N74" i="4" s="1"/>
  <c r="N75" i="4" s="1"/>
  <c r="N76" i="4" s="1"/>
  <c r="M77" i="4"/>
  <c r="O60" i="4"/>
  <c r="O59" i="4" s="1"/>
  <c r="O73" i="4" s="1"/>
  <c r="H29" i="3" l="1"/>
  <c r="N77" i="4"/>
  <c r="O74" i="4"/>
  <c r="H30" i="3" s="1"/>
  <c r="O75" i="4" l="1"/>
  <c r="H34" i="3" l="1"/>
  <c r="N9" i="2"/>
  <c r="O76" i="4"/>
  <c r="O77" i="4"/>
  <c r="N13" i="2" l="1"/>
  <c r="H33" i="3" s="1"/>
</calcChain>
</file>

<file path=xl/comments1.xml><?xml version="1.0" encoding="utf-8"?>
<comments xmlns="http://schemas.openxmlformats.org/spreadsheetml/2006/main">
  <authors>
    <author>Марина Крылова</author>
    <author>Microsoft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Марина Крылова:</t>
        </r>
        <r>
          <rPr>
            <sz val="9"/>
            <color indexed="81"/>
            <rFont val="Tahoma"/>
            <charset val="1"/>
          </rPr>
          <t xml:space="preserve">
проставить количество маршрутов
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Памятка</t>
        </r>
        <r>
          <rPr>
            <sz val="9"/>
            <color indexed="81"/>
            <rFont val="Tahoma"/>
            <family val="2"/>
            <charset val="204"/>
          </rPr>
          <t xml:space="preserve">
ср.чек 2 маршрута -   250 руб
ср.чек 4 маршрута -   350 руб.
ср.чек 6 маршрутов - 480 руб.
</t>
        </r>
      </text>
    </comment>
  </commentList>
</comments>
</file>

<file path=xl/sharedStrings.xml><?xml version="1.0" encoding="utf-8"?>
<sst xmlns="http://schemas.openxmlformats.org/spreadsheetml/2006/main" count="136" uniqueCount="104">
  <si>
    <t>назад</t>
  </si>
  <si>
    <t>вперед</t>
  </si>
  <si>
    <t>Общий объем инвестиций на открытие</t>
  </si>
  <si>
    <t>Доходы</t>
  </si>
  <si>
    <t>Ключевые финансовые показатели франшизы</t>
  </si>
  <si>
    <t>наименование товара</t>
  </si>
  <si>
    <t>Общие инвестиции</t>
  </si>
  <si>
    <t>выручка</t>
  </si>
  <si>
    <t>Паушальный взнос</t>
  </si>
  <si>
    <t>среднемесячная выручка за год</t>
  </si>
  <si>
    <t>Расходы</t>
  </si>
  <si>
    <t xml:space="preserve">переменные </t>
  </si>
  <si>
    <t>Регистрация юр.лица</t>
  </si>
  <si>
    <t>среднемесячня прибыль за год</t>
  </si>
  <si>
    <t xml:space="preserve">постоянные </t>
  </si>
  <si>
    <t>срок окупаемости</t>
  </si>
  <si>
    <t xml:space="preserve">Прибыль </t>
  </si>
  <si>
    <t>рентабельность бизнеса, средняя</t>
  </si>
  <si>
    <t>Финансовые показатели</t>
  </si>
  <si>
    <t>Мебель</t>
  </si>
  <si>
    <t>Ноутбук</t>
  </si>
  <si>
    <t xml:space="preserve">Инвестиции на открытие </t>
  </si>
  <si>
    <t>Данные 
для расчета дохода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</si>
  <si>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</si>
  <si>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</si>
  <si>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</si>
  <si>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</si>
  <si>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</si>
  <si>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</si>
  <si>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</si>
  <si>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</si>
  <si>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</si>
  <si>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</si>
  <si>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</si>
  <si>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</si>
  <si>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</si>
  <si>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</si>
  <si>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</si>
  <si>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</si>
  <si>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</si>
  <si>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</si>
  <si>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</si>
  <si>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</si>
  <si>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</si>
  <si>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</si>
  <si>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</si>
  <si>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</si>
  <si>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Средний чек за единицу продукции, руб</t>
  </si>
  <si>
    <t xml:space="preserve">Количество продаж , шт. </t>
  </si>
  <si>
    <t>Доход от продаж, руб</t>
  </si>
  <si>
    <t>Данные для расчета рахода</t>
  </si>
  <si>
    <t>Затраты,руб</t>
  </si>
  <si>
    <t>постоянные</t>
  </si>
  <si>
    <t>Аренда</t>
  </si>
  <si>
    <t xml:space="preserve">Прибыль до налогообложения </t>
  </si>
  <si>
    <t>налог по УСН 15 %</t>
  </si>
  <si>
    <t>Чистая прибыль</t>
  </si>
  <si>
    <t xml:space="preserve">Рентабельность </t>
  </si>
  <si>
    <t>Денежный поток</t>
  </si>
  <si>
    <t>Аренда + депозит 1 месяц</t>
  </si>
  <si>
    <t>Строительство парка</t>
  </si>
  <si>
    <t>Разработка макета парка</t>
  </si>
  <si>
    <t>Материал для строительства</t>
  </si>
  <si>
    <t>Оборудование, страховочные системы</t>
  </si>
  <si>
    <t>Экипировка безопасности</t>
  </si>
  <si>
    <t>Строительство парка, установка</t>
  </si>
  <si>
    <t>Доставка материала</t>
  </si>
  <si>
    <t>Оборудование</t>
  </si>
  <si>
    <t>Телефон</t>
  </si>
  <si>
    <t xml:space="preserve">Система видеонаблюдения </t>
  </si>
  <si>
    <t>Техника для персонала (чайник, микроволновка ит.д)</t>
  </si>
  <si>
    <t>Рекламные материалы</t>
  </si>
  <si>
    <t xml:space="preserve">Визитки, система навигации </t>
  </si>
  <si>
    <t>Флаеры, дисконтные карты</t>
  </si>
  <si>
    <t xml:space="preserve">Реклама в соц. сетях на открытие </t>
  </si>
  <si>
    <t>Мебель для персонала, зона ресепшн</t>
  </si>
  <si>
    <t>Кассир</t>
  </si>
  <si>
    <t xml:space="preserve">Инструктора </t>
  </si>
  <si>
    <t>Администратор</t>
  </si>
  <si>
    <t>Выручка парка</t>
  </si>
  <si>
    <t xml:space="preserve">День рождения </t>
  </si>
  <si>
    <t xml:space="preserve">Абонементы </t>
  </si>
  <si>
    <t>Личный инструктор</t>
  </si>
  <si>
    <t>Перчатки</t>
  </si>
  <si>
    <t>Маркетинг</t>
  </si>
  <si>
    <t>Зарплата кассиры</t>
  </si>
  <si>
    <t>Зарплата инструкторы</t>
  </si>
  <si>
    <t>Зарплата администраторы</t>
  </si>
  <si>
    <t xml:space="preserve">Аниматор </t>
  </si>
  <si>
    <t>Акции</t>
  </si>
  <si>
    <t>Себестоимость перчаток</t>
  </si>
  <si>
    <t>Персонал/Разрешительная документация</t>
  </si>
  <si>
    <t>4 месяцев</t>
  </si>
  <si>
    <t>Зарплата инструктора</t>
  </si>
  <si>
    <t>Роялти</t>
  </si>
  <si>
    <t>Пожарный проект, электропроект</t>
  </si>
  <si>
    <t>** Расчет произведен для города миллионника. Возможно применение понищающего и повышающего коэффециента</t>
  </si>
  <si>
    <t>Кассовый аппарат, эквайринг</t>
  </si>
  <si>
    <t>ср. чек 2х маршрутов</t>
  </si>
  <si>
    <t>ср. чек 4х маршрутов</t>
  </si>
  <si>
    <t>ср. чек 6х маршрутов</t>
  </si>
  <si>
    <t>* расчет показателей произведен на основе данных действующих парков Джунгли .</t>
  </si>
  <si>
    <t xml:space="preserve">Проставляем кол-во маршрутов </t>
  </si>
  <si>
    <t xml:space="preserve">Указываем средний чек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</si>
</sst>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₽&quot;"/>
    <numFmt numFmtId="165" formatCode="#,##0.00\ &quot;₽&quot;"/>
    <numFmt numFmtId="166" formatCode="#,##0.0\ &quot;₽&quot;"/>
  </numFmts>
  <fonts count="45">
    <font>
      <sz val="11"/>
      <color rgb="FF000000"/>
      <name val="Calibri"/>
    </font>
    <font>
      <b/>
      <sz val="12"/>
      <color rgb="FF000000"/>
      <name val="Gilroy light"/>
    </font>
    <font>
      <sz val="12"/>
      <color rgb="FF000000"/>
      <name val="Calibri"/>
      <family val="2"/>
      <charset val="204"/>
    </font>
    <font>
      <sz val="12"/>
      <color rgb="FF000000"/>
      <name val="Century Gothic"/>
      <family val="2"/>
      <charset val="204"/>
    </font>
    <font>
      <b/>
      <sz val="12"/>
      <color rgb="FFFFFFFF"/>
      <name val="Century Gothic"/>
      <family val="2"/>
      <charset val="204"/>
    </font>
    <font>
      <sz val="11"/>
      <name val="Calibri"/>
      <family val="2"/>
      <charset val="204"/>
    </font>
    <font>
      <sz val="11"/>
      <color rgb="FF000000"/>
      <name val="Century Gothic"/>
      <family val="2"/>
      <charset val="204"/>
    </font>
    <font>
      <b/>
      <sz val="12"/>
      <color rgb="FFFFEB89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sz val="9"/>
      <color rgb="FF3F3F3F"/>
      <name val="Century Gothic"/>
      <family val="2"/>
      <charset val="204"/>
    </font>
    <font>
      <sz val="9"/>
      <color rgb="FF000000"/>
      <name val="Century Gothic"/>
      <family val="2"/>
      <charset val="204"/>
    </font>
    <font>
      <b/>
      <sz val="9"/>
      <color rgb="FF262626"/>
      <name val="Century Gothic"/>
      <family val="2"/>
      <charset val="204"/>
    </font>
    <font>
      <b/>
      <sz val="12"/>
      <color rgb="FF262626"/>
      <name val="Century Gothic"/>
      <family val="2"/>
      <charset val="204"/>
    </font>
    <font>
      <b/>
      <sz val="9"/>
      <color rgb="FF7F7F7F"/>
      <name val="Century Gothic"/>
      <family val="2"/>
      <charset val="204"/>
    </font>
    <font>
      <b/>
      <sz val="10"/>
      <color rgb="FF3F3F3F"/>
      <name val="Century Gothic"/>
      <family val="2"/>
      <charset val="204"/>
    </font>
    <font>
      <b/>
      <sz val="10"/>
      <color rgb="FF000000"/>
      <name val="Century Gothic"/>
      <family val="2"/>
      <charset val="204"/>
    </font>
    <font>
      <b/>
      <sz val="11"/>
      <color rgb="FFFFFFFF"/>
      <name val="Century Gothic"/>
      <family val="2"/>
      <charset val="204"/>
    </font>
    <font>
      <b/>
      <sz val="10"/>
      <color rgb="FFD8D8D8"/>
      <name val="Century Gothic"/>
      <family val="2"/>
      <charset val="204"/>
    </font>
    <font>
      <b/>
      <sz val="11"/>
      <color rgb="FF7F7F7F"/>
      <name val="Century Gothic"/>
      <family val="2"/>
      <charset val="204"/>
    </font>
    <font>
      <b/>
      <sz val="9"/>
      <color rgb="FFA5A5A5"/>
      <name val="Century Gothic"/>
      <family val="2"/>
      <charset val="204"/>
    </font>
    <font>
      <sz val="9"/>
      <color rgb="FF3F3F3F"/>
      <name val="Century Gothic"/>
      <family val="2"/>
      <charset val="204"/>
    </font>
    <font>
      <sz val="11"/>
      <color rgb="FFFFFFFF"/>
      <name val="Calibri"/>
      <family val="2"/>
      <charset val="204"/>
    </font>
    <font>
      <b/>
      <sz val="9"/>
      <color rgb="FF000000"/>
      <name val="Century Gothic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1F497D"/>
      <name val="Calibri"/>
      <family val="2"/>
      <charset val="204"/>
    </font>
    <font>
      <sz val="11"/>
      <color theme="0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FFFF"/>
      <name val="Century Gothic"/>
      <family val="2"/>
      <charset val="204"/>
    </font>
    <font>
      <sz val="10"/>
      <name val="Calibri"/>
      <family val="2"/>
      <charset val="204"/>
    </font>
    <font>
      <b/>
      <sz val="10"/>
      <color theme="0"/>
      <name val="Century Gothic"/>
      <family val="2"/>
      <charset val="204"/>
    </font>
    <font>
      <sz val="10"/>
      <color theme="0"/>
      <name val="Calibri"/>
      <family val="2"/>
      <charset val="204"/>
    </font>
    <font>
      <b/>
      <sz val="10"/>
      <color theme="1"/>
      <name val="Century Gothic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0"/>
      <name val="Century Gothic"/>
      <family val="2"/>
      <charset val="204"/>
    </font>
    <font>
      <sz val="9"/>
      <color theme="0"/>
      <name val="Century Gothic"/>
      <family val="2"/>
      <charset val="204"/>
    </font>
    <font>
      <b/>
      <sz val="11"/>
      <color rgb="FF262626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11"/>
      <color rgb="FF000000"/>
      <name val="Calibri"/>
      <family val="2"/>
      <charset val="204"/>
    </font>
    <font>
      <sz val="17"/>
      <color rgb="FF000000"/>
      <name val="Hiragino sans"/>
    </font>
    <font>
      <b/>
      <sz val="2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u/>
      <sz val="22"/>
      <color rgb="FF000000"/>
      <name val="Calibri"/>
      <family val="2"/>
      <charset val="204"/>
    </font>
    <font>
      <u/>
      <sz val="11"/>
      <color rgb="FF0000FF"/>
      <name val="Century Gothic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FFD700"/>
        <bgColor rgb="FFFFD7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EB89"/>
        <bgColor rgb="FFFFEB89"/>
      </patternFill>
    </fill>
    <fill>
      <patternFill patternType="solid">
        <fgColor rgb="FF00B050"/>
        <bgColor rgb="FFFFFFFF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FFD700"/>
      </left>
      <right style="medium">
        <color rgb="FFFFD700"/>
      </right>
      <top style="medium">
        <color rgb="FFFFD700"/>
      </top>
      <bottom style="medium">
        <color rgb="FFFFD700"/>
      </bottom>
      <diagonal/>
    </border>
    <border>
      <left style="medium">
        <color rgb="FFD8D8D8"/>
      </left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9" fillId="0" borderId="9"/>
  </cellStyleXfs>
  <cellXfs count="127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6" fillId="2" borderId="1" xfId="0" applyFont="1" applyFill="1" applyBorder="1"/>
    <xf numFmtId="164" fontId="4" fillId="3" borderId="1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vertical="center"/>
    </xf>
    <xf numFmtId="164" fontId="13" fillId="6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5" fillId="0" borderId="9" xfId="0" applyFont="1" applyBorder="1"/>
    <xf numFmtId="0" fontId="10" fillId="0" borderId="0" xfId="0" applyFont="1"/>
    <xf numFmtId="165" fontId="15" fillId="2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19" fillId="2" borderId="1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1" fontId="20" fillId="9" borderId="1" xfId="0" applyNumberFormat="1" applyFont="1" applyFill="1" applyBorder="1" applyAlignment="1">
      <alignment horizontal="center" vertical="center"/>
    </xf>
    <xf numFmtId="1" fontId="21" fillId="0" borderId="0" xfId="0" applyNumberFormat="1" applyFont="1"/>
    <xf numFmtId="0" fontId="22" fillId="2" borderId="1" xfId="0" applyFont="1" applyFill="1" applyBorder="1"/>
    <xf numFmtId="0" fontId="23" fillId="2" borderId="1" xfId="0" applyFont="1" applyFill="1" applyBorder="1"/>
    <xf numFmtId="164" fontId="22" fillId="2" borderId="11" xfId="0" applyNumberFormat="1" applyFont="1" applyFill="1" applyBorder="1" applyAlignment="1">
      <alignment horizontal="center"/>
    </xf>
    <xf numFmtId="164" fontId="22" fillId="2" borderId="12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/>
    <xf numFmtId="165" fontId="22" fillId="2" borderId="13" xfId="0" applyNumberFormat="1" applyFont="1" applyFill="1" applyBorder="1"/>
    <xf numFmtId="165" fontId="10" fillId="2" borderId="1" xfId="0" applyNumberFormat="1" applyFont="1" applyFill="1" applyBorder="1"/>
    <xf numFmtId="164" fontId="21" fillId="0" borderId="0" xfId="0" applyNumberFormat="1" applyFont="1"/>
    <xf numFmtId="164" fontId="0" fillId="0" borderId="0" xfId="0" applyNumberFormat="1" applyFont="1"/>
    <xf numFmtId="164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0" fontId="10" fillId="7" borderId="1" xfId="0" applyFont="1" applyFill="1" applyBorder="1"/>
    <xf numFmtId="164" fontId="10" fillId="7" borderId="1" xfId="0" applyNumberFormat="1" applyFont="1" applyFill="1" applyBorder="1" applyAlignment="1">
      <alignment horizontal="center"/>
    </xf>
    <xf numFmtId="165" fontId="10" fillId="7" borderId="1" xfId="0" applyNumberFormat="1" applyFont="1" applyFill="1" applyBorder="1"/>
    <xf numFmtId="0" fontId="24" fillId="2" borderId="1" xfId="0" applyFont="1" applyFill="1" applyBorder="1"/>
    <xf numFmtId="164" fontId="22" fillId="2" borderId="14" xfId="0" applyNumberFormat="1" applyFont="1" applyFill="1" applyBorder="1" applyAlignment="1">
      <alignment horizontal="center"/>
    </xf>
    <xf numFmtId="164" fontId="22" fillId="2" borderId="15" xfId="0" applyNumberFormat="1" applyFont="1" applyFill="1" applyBorder="1" applyAlignment="1">
      <alignment horizontal="center"/>
    </xf>
    <xf numFmtId="165" fontId="22" fillId="2" borderId="15" xfId="0" applyNumberFormat="1" applyFont="1" applyFill="1" applyBorder="1"/>
    <xf numFmtId="165" fontId="22" fillId="2" borderId="16" xfId="0" applyNumberFormat="1" applyFont="1" applyFill="1" applyBorder="1"/>
    <xf numFmtId="9" fontId="22" fillId="0" borderId="0" xfId="0" applyNumberFormat="1" applyFont="1"/>
    <xf numFmtId="164" fontId="11" fillId="0" borderId="0" xfId="0" applyNumberFormat="1" applyFont="1"/>
    <xf numFmtId="165" fontId="11" fillId="0" borderId="0" xfId="0" applyNumberFormat="1" applyFont="1"/>
    <xf numFmtId="164" fontId="6" fillId="0" borderId="0" xfId="0" applyNumberFormat="1" applyFont="1"/>
    <xf numFmtId="0" fontId="2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22" fillId="2" borderId="9" xfId="0" applyFont="1" applyFill="1" applyBorder="1"/>
    <xf numFmtId="0" fontId="24" fillId="2" borderId="9" xfId="0" applyFont="1" applyFill="1" applyBorder="1"/>
    <xf numFmtId="164" fontId="14" fillId="2" borderId="1" xfId="0" applyNumberFormat="1" applyFont="1" applyFill="1" applyBorder="1" applyAlignment="1">
      <alignment horizontal="right" vertical="center"/>
    </xf>
    <xf numFmtId="10" fontId="9" fillId="2" borderId="1" xfId="0" applyNumberFormat="1" applyFont="1" applyFill="1" applyBorder="1" applyAlignment="1">
      <alignment horizontal="right" vertical="center"/>
    </xf>
    <xf numFmtId="164" fontId="25" fillId="0" borderId="0" xfId="0" applyNumberFormat="1" applyFont="1"/>
    <xf numFmtId="0" fontId="5" fillId="0" borderId="9" xfId="0" applyFont="1" applyBorder="1"/>
    <xf numFmtId="0" fontId="0" fillId="0" borderId="0" xfId="0" applyFont="1" applyAlignment="1"/>
    <xf numFmtId="0" fontId="10" fillId="2" borderId="2" xfId="0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8" fillId="5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Font="1" applyAlignment="1"/>
    <xf numFmtId="0" fontId="13" fillId="6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/>
    </xf>
    <xf numFmtId="0" fontId="29" fillId="0" borderId="3" xfId="0" applyFont="1" applyBorder="1"/>
    <xf numFmtId="0" fontId="29" fillId="0" borderId="4" xfId="0" applyFont="1" applyBorder="1"/>
    <xf numFmtId="0" fontId="15" fillId="5" borderId="2" xfId="0" applyFont="1" applyFill="1" applyBorder="1" applyAlignment="1">
      <alignment horizontal="left"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15" fillId="7" borderId="5" xfId="0" applyFont="1" applyFill="1" applyBorder="1" applyAlignment="1">
      <alignment horizontal="left" vertical="center" wrapText="1"/>
    </xf>
    <xf numFmtId="0" fontId="29" fillId="0" borderId="9" xfId="0" applyFont="1" applyBorder="1"/>
    <xf numFmtId="0" fontId="28" fillId="3" borderId="9" xfId="0" applyFont="1" applyFill="1" applyBorder="1" applyAlignment="1">
      <alignment vertical="center"/>
    </xf>
    <xf numFmtId="0" fontId="30" fillId="11" borderId="9" xfId="0" applyFont="1" applyFill="1" applyBorder="1" applyAlignment="1">
      <alignment horizontal="left" vertical="center"/>
    </xf>
    <xf numFmtId="0" fontId="31" fillId="12" borderId="9" xfId="0" applyFont="1" applyFill="1" applyBorder="1"/>
    <xf numFmtId="0" fontId="25" fillId="12" borderId="9" xfId="0" applyFont="1" applyFill="1" applyBorder="1"/>
    <xf numFmtId="0" fontId="32" fillId="13" borderId="9" xfId="0" applyFont="1" applyFill="1" applyBorder="1" applyAlignment="1">
      <alignment horizontal="left" vertical="center"/>
    </xf>
    <xf numFmtId="0" fontId="32" fillId="14" borderId="17" xfId="0" applyFont="1" applyFill="1" applyBorder="1" applyAlignment="1">
      <alignment vertical="center"/>
    </xf>
    <xf numFmtId="164" fontId="32" fillId="15" borderId="9" xfId="0" applyNumberFormat="1" applyFont="1" applyFill="1" applyBorder="1" applyAlignment="1">
      <alignment vertical="center"/>
    </xf>
    <xf numFmtId="0" fontId="35" fillId="16" borderId="9" xfId="0" applyFont="1" applyFill="1" applyBorder="1" applyAlignment="1">
      <alignment vertical="center"/>
    </xf>
    <xf numFmtId="0" fontId="25" fillId="17" borderId="9" xfId="0" applyFont="1" applyFill="1" applyBorder="1" applyAlignment="1"/>
    <xf numFmtId="0" fontId="36" fillId="16" borderId="9" xfId="0" applyFont="1" applyFill="1" applyBorder="1" applyAlignment="1">
      <alignment vertical="center" wrapText="1"/>
    </xf>
    <xf numFmtId="0" fontId="0" fillId="0" borderId="9" xfId="0" applyFont="1" applyBorder="1" applyAlignment="1"/>
    <xf numFmtId="0" fontId="5" fillId="0" borderId="18" xfId="0" applyFont="1" applyBorder="1" applyAlignment="1"/>
    <xf numFmtId="0" fontId="3" fillId="2" borderId="18" xfId="0" applyFont="1" applyFill="1" applyBorder="1" applyAlignment="1">
      <alignment vertical="center"/>
    </xf>
    <xf numFmtId="0" fontId="5" fillId="0" borderId="18" xfId="0" applyFont="1" applyBorder="1"/>
    <xf numFmtId="0" fontId="18" fillId="2" borderId="9" xfId="0" applyFont="1" applyFill="1" applyBorder="1" applyAlignment="1">
      <alignment horizontal="center" vertical="center"/>
    </xf>
    <xf numFmtId="165" fontId="37" fillId="2" borderId="9" xfId="0" applyNumberFormat="1" applyFont="1" applyFill="1" applyBorder="1" applyAlignment="1">
      <alignment horizontal="center" vertical="center"/>
    </xf>
    <xf numFmtId="166" fontId="37" fillId="2" borderId="9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10" fontId="37" fillId="2" borderId="9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right" vertical="center"/>
    </xf>
    <xf numFmtId="0" fontId="28" fillId="4" borderId="2" xfId="0" applyFont="1" applyFill="1" applyBorder="1" applyAlignment="1">
      <alignment horizontal="left" vertical="center"/>
    </xf>
    <xf numFmtId="164" fontId="38" fillId="10" borderId="1" xfId="0" applyNumberFormat="1" applyFont="1" applyFill="1" applyBorder="1" applyAlignment="1">
      <alignment horizontal="center"/>
    </xf>
    <xf numFmtId="0" fontId="0" fillId="18" borderId="9" xfId="1" applyFont="1" applyFill="1" applyBorder="1"/>
    <xf numFmtId="0" fontId="0" fillId="0" borderId="9" xfId="1" applyFont="1" applyAlignment="1"/>
    <xf numFmtId="0" fontId="40" fillId="18" borderId="9" xfId="1" applyFont="1" applyFill="1" applyBorder="1"/>
    <xf numFmtId="0" fontId="41" fillId="18" borderId="9" xfId="1" applyFont="1" applyFill="1" applyBorder="1" applyAlignment="1">
      <alignment horizontal="left"/>
    </xf>
    <xf numFmtId="0" fontId="5" fillId="0" borderId="9" xfId="1" applyFont="1" applyBorder="1"/>
    <xf numFmtId="0" fontId="42" fillId="18" borderId="9" xfId="1" applyFont="1" applyFill="1" applyBorder="1"/>
    <xf numFmtId="0" fontId="43" fillId="18" borderId="9" xfId="1" applyFont="1" applyFill="1" applyBorder="1" applyAlignment="1">
      <alignment horizontal="left"/>
    </xf>
    <xf numFmtId="0" fontId="43" fillId="18" borderId="9" xfId="1" applyFont="1" applyFill="1" applyBorder="1" applyAlignment="1">
      <alignment horizontal="left"/>
    </xf>
    <xf numFmtId="0" fontId="43" fillId="18" borderId="9" xfId="1" applyFont="1" applyFill="1" applyBorder="1"/>
    <xf numFmtId="0" fontId="44" fillId="18" borderId="9" xfId="1" applyFont="1" applyFill="1" applyBorder="1"/>
    <xf numFmtId="164" fontId="32" fillId="4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+mn-lt"/>
              </a:defRPr>
            </a:pPr>
            <a:r>
              <a:rPr lang="ru-RU"/>
              <a:t>Структура финансового потока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'12 месяцев'!$B$59</c:f>
              <c:strCache>
                <c:ptCount val="1"/>
                <c:pt idx="0">
                  <c:v>Затраты,руб</c:v>
                </c:pt>
              </c:strCache>
            </c:strRef>
          </c:tx>
          <c:spPr>
            <a:solidFill>
              <a:srgbClr val="FFEB89"/>
            </a:solidFill>
          </c:spPr>
          <c:invertIfNegative val="1"/>
          <c:val>
            <c:numRef>
              <c:f>'12 месяцев'!$C$59:$O$59</c:f>
              <c:numCache>
                <c:formatCode>#\ ##0\ "₽"</c:formatCode>
                <c:ptCount val="13"/>
                <c:pt idx="1">
                  <c:v>325960</c:v>
                </c:pt>
                <c:pt idx="2">
                  <c:v>307300</c:v>
                </c:pt>
                <c:pt idx="3">
                  <c:v>303890</c:v>
                </c:pt>
                <c:pt idx="4">
                  <c:v>297000</c:v>
                </c:pt>
                <c:pt idx="5">
                  <c:v>290870</c:v>
                </c:pt>
                <c:pt idx="6">
                  <c:v>286960</c:v>
                </c:pt>
                <c:pt idx="7">
                  <c:v>284990</c:v>
                </c:pt>
                <c:pt idx="8">
                  <c:v>296000</c:v>
                </c:pt>
                <c:pt idx="9">
                  <c:v>303630</c:v>
                </c:pt>
                <c:pt idx="10">
                  <c:v>302030</c:v>
                </c:pt>
                <c:pt idx="11" formatCode="#\ ##0.00\ &quot;₽&quot;">
                  <c:v>304200</c:v>
                </c:pt>
                <c:pt idx="12" formatCode="#\ ##0.00\ &quot;₽&quot;">
                  <c:v>306840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B1F-4466-9F11-C8E554A42D79}"/>
            </c:ext>
          </c:extLst>
        </c:ser>
        <c:ser>
          <c:idx val="1"/>
          <c:order val="1"/>
          <c:tx>
            <c:strRef>
              <c:f>'12 месяцев'!$B$75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val>
            <c:numRef>
              <c:f>'12 месяцев'!$C$75:$O$75</c:f>
              <c:numCache>
                <c:formatCode>#\ ##0\ "₽"</c:formatCode>
                <c:ptCount val="13"/>
                <c:pt idx="1">
                  <c:v>797674</c:v>
                </c:pt>
                <c:pt idx="2">
                  <c:v>744209</c:v>
                </c:pt>
                <c:pt idx="3">
                  <c:v>718709</c:v>
                </c:pt>
                <c:pt idx="4">
                  <c:v>626127</c:v>
                </c:pt>
                <c:pt idx="5">
                  <c:v>536741</c:v>
                </c:pt>
                <c:pt idx="6">
                  <c:v>472464</c:v>
                </c:pt>
                <c:pt idx="7">
                  <c:v>458014</c:v>
                </c:pt>
                <c:pt idx="8">
                  <c:v>575705</c:v>
                </c:pt>
                <c:pt idx="9">
                  <c:v>732462</c:v>
                </c:pt>
                <c:pt idx="10">
                  <c:v>697051</c:v>
                </c:pt>
                <c:pt idx="11" formatCode="#\ ##0.00\ &quot;₽&quot;">
                  <c:v>718216</c:v>
                </c:pt>
                <c:pt idx="12" formatCode="#\ ##0.00\ &quot;₽&quot;">
                  <c:v>822596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B1F-4466-9F11-C8E554A42D79}"/>
            </c:ext>
          </c:extLst>
        </c:ser>
        <c:ser>
          <c:idx val="2"/>
          <c:order val="2"/>
          <c:tx>
            <c:strRef>
              <c:f>'12 месяцев'!$B$77</c:f>
              <c:strCache>
                <c:ptCount val="1"/>
                <c:pt idx="0">
                  <c:v>Денежный поток</c:v>
                </c:pt>
              </c:strCache>
            </c:strRef>
          </c:tx>
          <c:spPr>
            <a:solidFill>
              <a:srgbClr val="D9D9D9"/>
            </a:solidFill>
          </c:spPr>
          <c:invertIfNegative val="1"/>
          <c:val>
            <c:numRef>
              <c:f>'12 месяцев'!$C$77:$O$77</c:f>
              <c:numCache>
                <c:formatCode>#\ ##0\ "₽"</c:formatCode>
                <c:ptCount val="13"/>
                <c:pt idx="1">
                  <c:v>-2197658</c:v>
                </c:pt>
                <c:pt idx="2">
                  <c:v>-1453449</c:v>
                </c:pt>
                <c:pt idx="3">
                  <c:v>-734740</c:v>
                </c:pt>
                <c:pt idx="4">
                  <c:v>-108613</c:v>
                </c:pt>
                <c:pt idx="5">
                  <c:v>428128</c:v>
                </c:pt>
                <c:pt idx="6">
                  <c:v>900592</c:v>
                </c:pt>
                <c:pt idx="7">
                  <c:v>1358606</c:v>
                </c:pt>
                <c:pt idx="8">
                  <c:v>1934311</c:v>
                </c:pt>
                <c:pt idx="9">
                  <c:v>2666773</c:v>
                </c:pt>
                <c:pt idx="10">
                  <c:v>3363824</c:v>
                </c:pt>
                <c:pt idx="11" formatCode="#\ ##0.00\ &quot;₽&quot;">
                  <c:v>4082040</c:v>
                </c:pt>
                <c:pt idx="12" formatCode="#\ ##0.00\ &quot;₽&quot;">
                  <c:v>4904636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B1F-4466-9F11-C8E554A42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47008"/>
        <c:axId val="106748544"/>
      </c:barChart>
      <c:catAx>
        <c:axId val="10674700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ru-RU"/>
          </a:p>
        </c:txPr>
        <c:crossAx val="106748544"/>
        <c:crosses val="autoZero"/>
        <c:auto val="1"/>
        <c:lblAlgn val="ctr"/>
        <c:lblOffset val="100"/>
        <c:noMultiLvlLbl val="1"/>
      </c:catAx>
      <c:valAx>
        <c:axId val="106748544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0674700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1200">
              <a:solidFill>
                <a:srgbClr val="595959"/>
              </a:solidFill>
              <a:latin typeface="Century Gothic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 &#1084;&#1077;&#1089;&#1103;&#1094;'!A1"/><Relationship Id="rId2" Type="http://schemas.openxmlformats.org/officeDocument/2006/relationships/hyperlink" Target="#'&#1080;&#1085;&#1074;&#1077;&#1089;&#1090;&#1080;&#1094;&#1080;&#1080; &#1085;&#1072; &#1086;&#1090;&#1082;&#1088;&#1099;&#1090;&#1080;&#1077;'!A1"/><Relationship Id="rId1" Type="http://schemas.openxmlformats.org/officeDocument/2006/relationships/image" Target="../media/image1.png"/><Relationship Id="rId4" Type="http://schemas.openxmlformats.org/officeDocument/2006/relationships/hyperlink" Target="#'12 &#1084;&#1077;&#1089;&#1103;&#1094;&#1077;&#107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 &#1084;&#1077;&#1089;&#1103;&#1094;'!A1"/><Relationship Id="rId1" Type="http://schemas.openxmlformats.org/officeDocument/2006/relationships/hyperlink" Target="#'&#1052;&#1077;&#1085;&#1102;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2 &#1084;&#1077;&#1089;&#1103;&#1094;&#1077;&#1074;'!A1"/><Relationship Id="rId1" Type="http://schemas.openxmlformats.org/officeDocument/2006/relationships/hyperlink" Target="#'&#1080;&#1085;&#1074;&#1077;&#1089;&#1090;&#1080;&#1094;&#1080;&#1080; &#1085;&#1072; &#1086;&#1090;&#1082;&#1088;&#1099;&#1090;&#1080;&#1077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189938</xdr:colOff>
      <xdr:row>11</xdr:row>
      <xdr:rowOff>175934</xdr:rowOff>
    </xdr:from>
    <xdr:ext cx="3078692" cy="3336378"/>
    <xdr:sp macro="" textlink="">
      <xdr:nvSpPr>
        <xdr:cNvPr id="2" name="Shape 3"/>
        <xdr:cNvSpPr/>
      </xdr:nvSpPr>
      <xdr:spPr>
        <a:xfrm>
          <a:off x="1058618" y="2941994"/>
          <a:ext cx="3078692" cy="333637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НАВИГАЦИЯ </a:t>
          </a:r>
          <a:endParaRPr sz="1200">
            <a:latin typeface="+mn-lt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200" b="1">
            <a:solidFill>
              <a:schemeClr val="dk1"/>
            </a:solidFill>
            <a:latin typeface="+mn-lt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ИНВЕСТИЦИИ</a:t>
          </a:r>
          <a:b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</a:br>
          <a: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/>
          </a:r>
          <a:b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</a:br>
          <a: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ФИНАНСОВАЯ МОДЕЛЬ НА МЕСЯЦ</a:t>
          </a:r>
          <a:b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</a:br>
          <a: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/>
          </a:r>
          <a:b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</a:br>
          <a: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ФИНАНСОВАЯ МОДЕЛЬ НА ГОД</a:t>
          </a:r>
          <a:br>
            <a:rPr lang="en-US" sz="1200" b="1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</a:br>
          <a:endParaRPr sz="1200">
            <a:latin typeface="+mn-lt"/>
          </a:endParaRPr>
        </a:p>
      </xdr:txBody>
    </xdr:sp>
    <xdr:clientData fLocksWithSheet="0"/>
  </xdr:oneCellAnchor>
  <xdr:oneCellAnchor>
    <xdr:from>
      <xdr:col>4</xdr:col>
      <xdr:colOff>266700</xdr:colOff>
      <xdr:row>11</xdr:row>
      <xdr:rowOff>139065</xdr:rowOff>
    </xdr:from>
    <xdr:ext cx="38100" cy="2088000"/>
    <xdr:grpSp>
      <xdr:nvGrpSpPr>
        <xdr:cNvPr id="3" name="Shape 2"/>
        <xdr:cNvGrpSpPr/>
      </xdr:nvGrpSpPr>
      <xdr:grpSpPr>
        <a:xfrm>
          <a:off x="3861547" y="2900194"/>
          <a:ext cx="38100" cy="2088000"/>
          <a:chOff x="5346000" y="3198975"/>
          <a:chExt cx="0" cy="1162050"/>
        </a:xfrm>
      </xdr:grpSpPr>
      <xdr:cxnSp macro="">
        <xdr:nvCxnSpPr>
          <xdr:cNvPr id="4" name="Shape 5"/>
          <xdr:cNvCxnSpPr/>
        </xdr:nvCxnSpPr>
        <xdr:spPr>
          <a:xfrm>
            <a:off x="5346000" y="3198975"/>
            <a:ext cx="0" cy="1162050"/>
          </a:xfrm>
          <a:prstGeom prst="straightConnector1">
            <a:avLst/>
          </a:prstGeom>
          <a:noFill/>
          <a:ln w="38100" cap="flat" cmpd="sng">
            <a:solidFill>
              <a:srgbClr val="262626"/>
            </a:solidFill>
            <a:prstDash val="solid"/>
            <a:round/>
            <a:headEnd type="none" w="sm" len="sm"/>
            <a:tailEnd type="none" w="sm" len="sm"/>
          </a:ln>
          <a:effectLst>
            <a:outerShdw blurRad="63500" sx="102000" sy="102000" algn="ctr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oneCellAnchor>
    <xdr:from>
      <xdr:col>4</xdr:col>
      <xdr:colOff>395119</xdr:colOff>
      <xdr:row>10</xdr:row>
      <xdr:rowOff>39334</xdr:rowOff>
    </xdr:from>
    <xdr:ext cx="4972050" cy="2924175"/>
    <xdr:sp macro="" textlink="">
      <xdr:nvSpPr>
        <xdr:cNvPr id="5" name="Shape 9"/>
        <xdr:cNvSpPr txBox="1"/>
      </xdr:nvSpPr>
      <xdr:spPr>
        <a:xfrm>
          <a:off x="3991759" y="2523454"/>
          <a:ext cx="4972050" cy="2924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Данный файл представляет собой полную</a:t>
          </a:r>
          <a:b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финансовую модель Джунгли Парк 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В модели детализированы доходы (декомпозиция доходов по воронке продаж), расходы (постоянные и переменные), автоматически рассчитывается фин.результат и основные показатели.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Задача модели - дать возможность быстро и просто оценить потенциальный финансовый результат бизнеса, оценить эффективность вложений.</a:t>
          </a:r>
          <a:endParaRPr sz="1400"/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Представленные изначально цифры объективны и опираются</a:t>
          </a:r>
          <a:b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на уже существующую информацию, однако, модель дает возможность "смоделировать" различные ситуации, меняя показатели.</a:t>
          </a:r>
          <a:endParaRPr sz="1400"/>
        </a:p>
      </xdr:txBody>
    </xdr:sp>
    <xdr:clientData fLocksWithSheet="0"/>
  </xdr:oneCellAnchor>
  <xdr:oneCellAnchor>
    <xdr:from>
      <xdr:col>6</xdr:col>
      <xdr:colOff>285750</xdr:colOff>
      <xdr:row>8</xdr:row>
      <xdr:rowOff>9525</xdr:rowOff>
    </xdr:from>
    <xdr:ext cx="152400" cy="152400"/>
    <xdr:sp macro="" textlink="">
      <xdr:nvSpPr>
        <xdr:cNvPr id="6" name="Shape 10"/>
        <xdr:cNvSpPr/>
      </xdr:nvSpPr>
      <xdr:spPr>
        <a:xfrm>
          <a:off x="5596890" y="1967865"/>
          <a:ext cx="152400" cy="152400"/>
        </a:xfrm>
        <a:prstGeom prst="flowChartConnector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749652</xdr:colOff>
      <xdr:row>10</xdr:row>
      <xdr:rowOff>178151</xdr:rowOff>
    </xdr:from>
    <xdr:ext cx="179980" cy="2879998"/>
    <xdr:sp macro="" textlink="">
      <xdr:nvSpPr>
        <xdr:cNvPr id="7" name="Shape 7"/>
        <xdr:cNvSpPr/>
      </xdr:nvSpPr>
      <xdr:spPr>
        <a:xfrm>
          <a:off x="749652" y="2662271"/>
          <a:ext cx="179980" cy="287999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749652</xdr:colOff>
      <xdr:row>13</xdr:row>
      <xdr:rowOff>168827</xdr:rowOff>
    </xdr:from>
    <xdr:ext cx="180000" cy="157212"/>
    <xdr:sp macro="" textlink="">
      <xdr:nvSpPr>
        <xdr:cNvPr id="8" name="Shape 45"/>
        <xdr:cNvSpPr/>
      </xdr:nvSpPr>
      <xdr:spPr>
        <a:xfrm>
          <a:off x="749652" y="3392087"/>
          <a:ext cx="180000" cy="157212"/>
        </a:xfrm>
        <a:prstGeom prst="flowChartConnector">
          <a:avLst/>
        </a:prstGeom>
        <a:solidFill>
          <a:srgbClr val="92D050"/>
        </a:solidFill>
        <a:ln>
          <a:noFill/>
        </a:ln>
        <a:effectLst>
          <a:outerShdw blurRad="63500" sx="102000" sy="102000" algn="ctr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739142</xdr:colOff>
      <xdr:row>16</xdr:row>
      <xdr:rowOff>13798</xdr:rowOff>
    </xdr:from>
    <xdr:ext cx="180000" cy="157212"/>
    <xdr:sp macro="" textlink="">
      <xdr:nvSpPr>
        <xdr:cNvPr id="9" name="Shape 48"/>
        <xdr:cNvSpPr/>
      </xdr:nvSpPr>
      <xdr:spPr>
        <a:xfrm>
          <a:off x="739142" y="3762838"/>
          <a:ext cx="180000" cy="157212"/>
        </a:xfrm>
        <a:prstGeom prst="flowChartConnector">
          <a:avLst/>
        </a:prstGeom>
        <a:solidFill>
          <a:srgbClr val="92D050"/>
        </a:solidFill>
        <a:ln>
          <a:noFill/>
        </a:ln>
        <a:effectLst>
          <a:outerShdw blurRad="63500" sx="102000" sy="102000" algn="ctr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728631</xdr:colOff>
      <xdr:row>18</xdr:row>
      <xdr:rowOff>49419</xdr:rowOff>
    </xdr:from>
    <xdr:ext cx="180000" cy="157212"/>
    <xdr:sp macro="" textlink="">
      <xdr:nvSpPr>
        <xdr:cNvPr id="10" name="Shape 49"/>
        <xdr:cNvSpPr/>
      </xdr:nvSpPr>
      <xdr:spPr>
        <a:xfrm>
          <a:off x="728631" y="4148979"/>
          <a:ext cx="180000" cy="157212"/>
        </a:xfrm>
        <a:prstGeom prst="flowChartConnector">
          <a:avLst/>
        </a:prstGeom>
        <a:solidFill>
          <a:srgbClr val="92D050"/>
        </a:solidFill>
        <a:ln>
          <a:noFill/>
        </a:ln>
        <a:effectLst>
          <a:outerShdw blurRad="63500" sx="102000" sy="102000" algn="ctr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0</xdr:colOff>
      <xdr:row>0</xdr:row>
      <xdr:rowOff>0</xdr:rowOff>
    </xdr:from>
    <xdr:to>
      <xdr:col>3</xdr:col>
      <xdr:colOff>426720</xdr:colOff>
      <xdr:row>9</xdr:row>
      <xdr:rowOff>167640</xdr:rowOff>
    </xdr:to>
    <xdr:sp macro="" textlink="">
      <xdr:nvSpPr>
        <xdr:cNvPr id="11" name="Прямоугольник 10"/>
        <xdr:cNvSpPr/>
      </xdr:nvSpPr>
      <xdr:spPr>
        <a:xfrm>
          <a:off x="0" y="0"/>
          <a:ext cx="3177540" cy="2407920"/>
        </a:xfrm>
        <a:prstGeom prst="rect">
          <a:avLst/>
        </a:prstGeom>
        <a:solidFill>
          <a:srgbClr val="F3932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723900</xdr:colOff>
      <xdr:row>0</xdr:row>
      <xdr:rowOff>1</xdr:rowOff>
    </xdr:from>
    <xdr:ext cx="2531185" cy="2406026"/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" t="15691" r="10318" b="1778"/>
        <a:stretch/>
      </xdr:blipFill>
      <xdr:spPr>
        <a:xfrm>
          <a:off x="723900" y="1"/>
          <a:ext cx="2531185" cy="2406026"/>
        </a:xfrm>
        <a:prstGeom prst="rect">
          <a:avLst/>
        </a:prstGeom>
      </xdr:spPr>
    </xdr:pic>
    <xdr:clientData/>
  </xdr:oneCellAnchor>
  <xdr:twoCellAnchor>
    <xdr:from>
      <xdr:col>3</xdr:col>
      <xdr:colOff>464820</xdr:colOff>
      <xdr:row>0</xdr:row>
      <xdr:rowOff>0</xdr:rowOff>
    </xdr:from>
    <xdr:to>
      <xdr:col>26</xdr:col>
      <xdr:colOff>10885</xdr:colOff>
      <xdr:row>9</xdr:row>
      <xdr:rowOff>175260</xdr:rowOff>
    </xdr:to>
    <xdr:sp macro="" textlink="">
      <xdr:nvSpPr>
        <xdr:cNvPr id="13" name="Прямоугольник 12"/>
        <xdr:cNvSpPr/>
      </xdr:nvSpPr>
      <xdr:spPr>
        <a:xfrm>
          <a:off x="3215640" y="0"/>
          <a:ext cx="19022785" cy="2415540"/>
        </a:xfrm>
        <a:prstGeom prst="rect">
          <a:avLst/>
        </a:prstGeom>
        <a:solidFill>
          <a:srgbClr val="88A9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9</xdr:col>
      <xdr:colOff>556260</xdr:colOff>
      <xdr:row>11</xdr:row>
      <xdr:rowOff>11430</xdr:rowOff>
    </xdr:from>
    <xdr:ext cx="485775" cy="457200"/>
    <xdr:sp macro="" textlink="">
      <xdr:nvSpPr>
        <xdr:cNvPr id="14" name="Shape 4"/>
        <xdr:cNvSpPr/>
      </xdr:nvSpPr>
      <xdr:spPr>
        <a:xfrm flipH="1">
          <a:off x="8404860" y="2777490"/>
          <a:ext cx="485775" cy="457200"/>
        </a:xfrm>
        <a:prstGeom prst="rect">
          <a:avLst/>
        </a:prstGeom>
        <a:solidFill>
          <a:srgbClr val="88A937"/>
        </a:solidFill>
        <a:ln w="2857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  <a:effectLst>
          <a:outerShdw blurRad="63500" sx="102000" sy="102000" algn="ctr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!</a:t>
          </a:r>
          <a:endParaRPr sz="2800"/>
        </a:p>
      </xdr:txBody>
    </xdr:sp>
    <xdr:clientData fLocksWithSheet="0"/>
  </xdr:oneCellAnchor>
  <xdr:oneCellAnchor>
    <xdr:from>
      <xdr:col>3</xdr:col>
      <xdr:colOff>712470</xdr:colOff>
      <xdr:row>3</xdr:row>
      <xdr:rowOff>11430</xdr:rowOff>
    </xdr:from>
    <xdr:ext cx="8496300" cy="1314450"/>
    <xdr:sp macro="" textlink="">
      <xdr:nvSpPr>
        <xdr:cNvPr id="15" name="Shape 21"/>
        <xdr:cNvSpPr txBox="1"/>
      </xdr:nvSpPr>
      <xdr:spPr>
        <a:xfrm>
          <a:off x="3463290" y="537210"/>
          <a:ext cx="8496300" cy="1314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5400"/>
            <a:buFont typeface="Century Gothic"/>
            <a:buNone/>
          </a:pPr>
          <a:r>
            <a:rPr lang="en-US" sz="5400" b="1">
              <a:solidFill>
                <a:schemeClr val="bg1"/>
              </a:solidFill>
              <a:latin typeface="Century Gothic"/>
              <a:ea typeface="Century Gothic"/>
              <a:cs typeface="Century Gothic"/>
              <a:sym typeface="Century Gothic"/>
            </a:rPr>
            <a:t>ДЖУНГЛИ ПАРК </a:t>
          </a:r>
          <a:endParaRPr sz="5400">
            <a:solidFill>
              <a:schemeClr val="bg1"/>
            </a:solidFill>
            <a:latin typeface="Century Gothic"/>
            <a:ea typeface="Century Gothic"/>
            <a:cs typeface="Century Gothic"/>
            <a:sym typeface="Century Gothic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674370</xdr:colOff>
      <xdr:row>5</xdr:row>
      <xdr:rowOff>156210</xdr:rowOff>
    </xdr:from>
    <xdr:ext cx="8496300" cy="1314450"/>
    <xdr:sp macro="" textlink="">
      <xdr:nvSpPr>
        <xdr:cNvPr id="16" name="Shape 21"/>
        <xdr:cNvSpPr txBox="1"/>
      </xdr:nvSpPr>
      <xdr:spPr>
        <a:xfrm>
          <a:off x="3425190" y="1344930"/>
          <a:ext cx="8496300" cy="1314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5400"/>
            <a:buFont typeface="Century Gothic"/>
            <a:buNone/>
          </a:pPr>
          <a:r>
            <a:rPr lang="ru-RU" sz="2800" b="1">
              <a:solidFill>
                <a:schemeClr val="bg1"/>
              </a:solidFill>
              <a:latin typeface="Century Gothic"/>
              <a:ea typeface="Century Gothic"/>
              <a:cs typeface="Century Gothic"/>
              <a:sym typeface="Century Gothic"/>
            </a:rPr>
            <a:t>финансовая</a:t>
          </a:r>
          <a:r>
            <a:rPr lang="ru-RU" sz="2800" b="1" baseline="0">
              <a:solidFill>
                <a:schemeClr val="bg1"/>
              </a:solidFill>
              <a:latin typeface="Century Gothic"/>
              <a:ea typeface="Century Gothic"/>
              <a:cs typeface="Century Gothic"/>
              <a:sym typeface="Century Gothic"/>
            </a:rPr>
            <a:t> модель</a:t>
          </a:r>
          <a:endParaRPr sz="2800">
            <a:solidFill>
              <a:schemeClr val="bg1"/>
            </a:solidFill>
            <a:latin typeface="Century Gothic"/>
            <a:ea typeface="Century Gothic"/>
            <a:cs typeface="Century Gothic"/>
            <a:sym typeface="Century Gothic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7</xdr:col>
      <xdr:colOff>739140</xdr:colOff>
      <xdr:row>8</xdr:row>
      <xdr:rowOff>99060</xdr:rowOff>
    </xdr:from>
    <xdr:to>
      <xdr:col>8</xdr:col>
      <xdr:colOff>37320</xdr:colOff>
      <xdr:row>8</xdr:row>
      <xdr:rowOff>243840</xdr:rowOff>
    </xdr:to>
    <xdr:sp macro="" textlink="">
      <xdr:nvSpPr>
        <xdr:cNvPr id="17" name="5-конечная звезда 16"/>
        <xdr:cNvSpPr/>
      </xdr:nvSpPr>
      <xdr:spPr>
        <a:xfrm>
          <a:off x="6896100" y="205740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685800</xdr:colOff>
      <xdr:row>8</xdr:row>
      <xdr:rowOff>243840</xdr:rowOff>
    </xdr:from>
    <xdr:to>
      <xdr:col>6</xdr:col>
      <xdr:colOff>829800</xdr:colOff>
      <xdr:row>9</xdr:row>
      <xdr:rowOff>106680</xdr:rowOff>
    </xdr:to>
    <xdr:sp macro="" textlink="">
      <xdr:nvSpPr>
        <xdr:cNvPr id="18" name="5-конечная звезда 17"/>
        <xdr:cNvSpPr/>
      </xdr:nvSpPr>
      <xdr:spPr>
        <a:xfrm>
          <a:off x="5996940" y="220218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411480</xdr:colOff>
      <xdr:row>3</xdr:row>
      <xdr:rowOff>358140</xdr:rowOff>
    </xdr:from>
    <xdr:to>
      <xdr:col>10</xdr:col>
      <xdr:colOff>555480</xdr:colOff>
      <xdr:row>4</xdr:row>
      <xdr:rowOff>121920</xdr:rowOff>
    </xdr:to>
    <xdr:sp macro="" textlink="">
      <xdr:nvSpPr>
        <xdr:cNvPr id="19" name="5-конечная звезда 18"/>
        <xdr:cNvSpPr/>
      </xdr:nvSpPr>
      <xdr:spPr>
        <a:xfrm>
          <a:off x="9105900" y="88392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739140</xdr:colOff>
      <xdr:row>6</xdr:row>
      <xdr:rowOff>220980</xdr:rowOff>
    </xdr:from>
    <xdr:to>
      <xdr:col>10</xdr:col>
      <xdr:colOff>37320</xdr:colOff>
      <xdr:row>7</xdr:row>
      <xdr:rowOff>83820</xdr:rowOff>
    </xdr:to>
    <xdr:sp macro="" textlink="">
      <xdr:nvSpPr>
        <xdr:cNvPr id="20" name="5-конечная звезда 19"/>
        <xdr:cNvSpPr/>
      </xdr:nvSpPr>
      <xdr:spPr>
        <a:xfrm>
          <a:off x="8587740" y="165354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556260</xdr:colOff>
      <xdr:row>6</xdr:row>
      <xdr:rowOff>175260</xdr:rowOff>
    </xdr:from>
    <xdr:to>
      <xdr:col>11</xdr:col>
      <xdr:colOff>700260</xdr:colOff>
      <xdr:row>7</xdr:row>
      <xdr:rowOff>38100</xdr:rowOff>
    </xdr:to>
    <xdr:sp macro="" textlink="">
      <xdr:nvSpPr>
        <xdr:cNvPr id="21" name="5-конечная звезда 20"/>
        <xdr:cNvSpPr/>
      </xdr:nvSpPr>
      <xdr:spPr>
        <a:xfrm>
          <a:off x="10096500" y="160782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274320</xdr:colOff>
      <xdr:row>4</xdr:row>
      <xdr:rowOff>38100</xdr:rowOff>
    </xdr:from>
    <xdr:to>
      <xdr:col>12</xdr:col>
      <xdr:colOff>418320</xdr:colOff>
      <xdr:row>4</xdr:row>
      <xdr:rowOff>182880</xdr:rowOff>
    </xdr:to>
    <xdr:sp macro="" textlink="">
      <xdr:nvSpPr>
        <xdr:cNvPr id="22" name="5-конечная звезда 21"/>
        <xdr:cNvSpPr/>
      </xdr:nvSpPr>
      <xdr:spPr>
        <a:xfrm>
          <a:off x="10660380" y="94488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15240</xdr:colOff>
      <xdr:row>5</xdr:row>
      <xdr:rowOff>129540</xdr:rowOff>
    </xdr:from>
    <xdr:to>
      <xdr:col>11</xdr:col>
      <xdr:colOff>159240</xdr:colOff>
      <xdr:row>6</xdr:row>
      <xdr:rowOff>30480</xdr:rowOff>
    </xdr:to>
    <xdr:sp macro="" textlink="">
      <xdr:nvSpPr>
        <xdr:cNvPr id="23" name="5-конечная звезда 22"/>
        <xdr:cNvSpPr/>
      </xdr:nvSpPr>
      <xdr:spPr>
        <a:xfrm>
          <a:off x="9555480" y="131826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45720</xdr:colOff>
      <xdr:row>8</xdr:row>
      <xdr:rowOff>167640</xdr:rowOff>
    </xdr:from>
    <xdr:to>
      <xdr:col>11</xdr:col>
      <xdr:colOff>189720</xdr:colOff>
      <xdr:row>9</xdr:row>
      <xdr:rowOff>30480</xdr:rowOff>
    </xdr:to>
    <xdr:sp macro="" textlink="">
      <xdr:nvSpPr>
        <xdr:cNvPr id="24" name="5-конечная звезда 23"/>
        <xdr:cNvSpPr/>
      </xdr:nvSpPr>
      <xdr:spPr>
        <a:xfrm>
          <a:off x="9585960" y="212598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297180</xdr:colOff>
      <xdr:row>8</xdr:row>
      <xdr:rowOff>91440</xdr:rowOff>
    </xdr:from>
    <xdr:to>
      <xdr:col>12</xdr:col>
      <xdr:colOff>441180</xdr:colOff>
      <xdr:row>8</xdr:row>
      <xdr:rowOff>236220</xdr:rowOff>
    </xdr:to>
    <xdr:sp macro="" textlink="">
      <xdr:nvSpPr>
        <xdr:cNvPr id="25" name="5-конечная звезда 24"/>
        <xdr:cNvSpPr/>
      </xdr:nvSpPr>
      <xdr:spPr>
        <a:xfrm>
          <a:off x="10683240" y="204978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518160</xdr:colOff>
      <xdr:row>6</xdr:row>
      <xdr:rowOff>30480</xdr:rowOff>
    </xdr:from>
    <xdr:to>
      <xdr:col>12</xdr:col>
      <xdr:colOff>662160</xdr:colOff>
      <xdr:row>6</xdr:row>
      <xdr:rowOff>175260</xdr:rowOff>
    </xdr:to>
    <xdr:sp macro="" textlink="">
      <xdr:nvSpPr>
        <xdr:cNvPr id="26" name="5-конечная звезда 25"/>
        <xdr:cNvSpPr/>
      </xdr:nvSpPr>
      <xdr:spPr>
        <a:xfrm>
          <a:off x="10904220" y="146304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541020</xdr:colOff>
      <xdr:row>7</xdr:row>
      <xdr:rowOff>137160</xdr:rowOff>
    </xdr:from>
    <xdr:to>
      <xdr:col>3</xdr:col>
      <xdr:colOff>685020</xdr:colOff>
      <xdr:row>8</xdr:row>
      <xdr:rowOff>38100</xdr:rowOff>
    </xdr:to>
    <xdr:sp macro="" textlink="">
      <xdr:nvSpPr>
        <xdr:cNvPr id="27" name="5-конечная звезда 26"/>
        <xdr:cNvSpPr/>
      </xdr:nvSpPr>
      <xdr:spPr>
        <a:xfrm>
          <a:off x="3291840" y="185166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205740</xdr:colOff>
      <xdr:row>3</xdr:row>
      <xdr:rowOff>289560</xdr:rowOff>
    </xdr:from>
    <xdr:to>
      <xdr:col>0</xdr:col>
      <xdr:colOff>349740</xdr:colOff>
      <xdr:row>4</xdr:row>
      <xdr:rowOff>53340</xdr:rowOff>
    </xdr:to>
    <xdr:sp macro="" textlink="">
      <xdr:nvSpPr>
        <xdr:cNvPr id="28" name="5-конечная звезда 27"/>
        <xdr:cNvSpPr/>
      </xdr:nvSpPr>
      <xdr:spPr>
        <a:xfrm>
          <a:off x="205740" y="81534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464820</xdr:colOff>
      <xdr:row>0</xdr:row>
      <xdr:rowOff>0</xdr:rowOff>
    </xdr:from>
    <xdr:to>
      <xdr:col>3</xdr:col>
      <xdr:colOff>608820</xdr:colOff>
      <xdr:row>0</xdr:row>
      <xdr:rowOff>144780</xdr:rowOff>
    </xdr:to>
    <xdr:sp macro="" textlink="">
      <xdr:nvSpPr>
        <xdr:cNvPr id="29" name="5-конечная звезда 28"/>
        <xdr:cNvSpPr/>
      </xdr:nvSpPr>
      <xdr:spPr>
        <a:xfrm>
          <a:off x="3215640" y="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22860</xdr:colOff>
      <xdr:row>1</xdr:row>
      <xdr:rowOff>121920</xdr:rowOff>
    </xdr:from>
    <xdr:to>
      <xdr:col>4</xdr:col>
      <xdr:colOff>166860</xdr:colOff>
      <xdr:row>2</xdr:row>
      <xdr:rowOff>91440</xdr:rowOff>
    </xdr:to>
    <xdr:sp macro="" textlink="">
      <xdr:nvSpPr>
        <xdr:cNvPr id="30" name="5-конечная звезда 29"/>
        <xdr:cNvSpPr/>
      </xdr:nvSpPr>
      <xdr:spPr>
        <a:xfrm>
          <a:off x="3619500" y="29718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15240</xdr:colOff>
      <xdr:row>1</xdr:row>
      <xdr:rowOff>144780</xdr:rowOff>
    </xdr:from>
    <xdr:to>
      <xdr:col>6</xdr:col>
      <xdr:colOff>159240</xdr:colOff>
      <xdr:row>2</xdr:row>
      <xdr:rowOff>114300</xdr:rowOff>
    </xdr:to>
    <xdr:sp macro="" textlink="">
      <xdr:nvSpPr>
        <xdr:cNvPr id="31" name="5-конечная звезда 30"/>
        <xdr:cNvSpPr/>
      </xdr:nvSpPr>
      <xdr:spPr>
        <a:xfrm>
          <a:off x="5326380" y="32004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320040</xdr:colOff>
      <xdr:row>2</xdr:row>
      <xdr:rowOff>15240</xdr:rowOff>
    </xdr:from>
    <xdr:to>
      <xdr:col>8</xdr:col>
      <xdr:colOff>464040</xdr:colOff>
      <xdr:row>2</xdr:row>
      <xdr:rowOff>160020</xdr:rowOff>
    </xdr:to>
    <xdr:sp macro="" textlink="">
      <xdr:nvSpPr>
        <xdr:cNvPr id="32" name="5-конечная звезда 31"/>
        <xdr:cNvSpPr/>
      </xdr:nvSpPr>
      <xdr:spPr>
        <a:xfrm>
          <a:off x="7322820" y="36576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472440</xdr:colOff>
      <xdr:row>2</xdr:row>
      <xdr:rowOff>167640</xdr:rowOff>
    </xdr:from>
    <xdr:to>
      <xdr:col>8</xdr:col>
      <xdr:colOff>616440</xdr:colOff>
      <xdr:row>3</xdr:row>
      <xdr:rowOff>137160</xdr:rowOff>
    </xdr:to>
    <xdr:sp macro="" textlink="">
      <xdr:nvSpPr>
        <xdr:cNvPr id="33" name="5-конечная звезда 32"/>
        <xdr:cNvSpPr/>
      </xdr:nvSpPr>
      <xdr:spPr>
        <a:xfrm>
          <a:off x="7475220" y="518160"/>
          <a:ext cx="144000" cy="14478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591669</xdr:colOff>
      <xdr:row>13</xdr:row>
      <xdr:rowOff>26895</xdr:rowOff>
    </xdr:from>
    <xdr:to>
      <xdr:col>2</xdr:col>
      <xdr:colOff>331694</xdr:colOff>
      <xdr:row>15</xdr:row>
      <xdr:rowOff>89647</xdr:rowOff>
    </xdr:to>
    <xdr:sp macro="" textlink="">
      <xdr:nvSpPr>
        <xdr:cNvPr id="34" name="Прямоугольник 33">
          <a:hlinkClick xmlns:r="http://schemas.openxmlformats.org/officeDocument/2006/relationships" r:id="rId2"/>
        </xdr:cNvPr>
        <xdr:cNvSpPr/>
      </xdr:nvSpPr>
      <xdr:spPr>
        <a:xfrm>
          <a:off x="591669" y="3250155"/>
          <a:ext cx="1728845" cy="4132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224115</xdr:colOff>
      <xdr:row>15</xdr:row>
      <xdr:rowOff>80683</xdr:rowOff>
    </xdr:from>
    <xdr:to>
      <xdr:col>4</xdr:col>
      <xdr:colOff>53787</xdr:colOff>
      <xdr:row>17</xdr:row>
      <xdr:rowOff>107576</xdr:rowOff>
    </xdr:to>
    <xdr:sp macro="" textlink="">
      <xdr:nvSpPr>
        <xdr:cNvPr id="35" name="Прямоугольник 34">
          <a:hlinkClick xmlns:r="http://schemas.openxmlformats.org/officeDocument/2006/relationships" r:id="rId3"/>
        </xdr:cNvPr>
        <xdr:cNvSpPr/>
      </xdr:nvSpPr>
      <xdr:spPr>
        <a:xfrm>
          <a:off x="1092795" y="3654463"/>
          <a:ext cx="2557632" cy="3774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179292</xdr:colOff>
      <xdr:row>18</xdr:row>
      <xdr:rowOff>1</xdr:rowOff>
    </xdr:from>
    <xdr:to>
      <xdr:col>4</xdr:col>
      <xdr:colOff>8964</xdr:colOff>
      <xdr:row>20</xdr:row>
      <xdr:rowOff>26894</xdr:rowOff>
    </xdr:to>
    <xdr:sp macro="" textlink="">
      <xdr:nvSpPr>
        <xdr:cNvPr id="36" name="Прямоугольник 35">
          <a:hlinkClick xmlns:r="http://schemas.openxmlformats.org/officeDocument/2006/relationships" r:id="rId4"/>
        </xdr:cNvPr>
        <xdr:cNvSpPr/>
      </xdr:nvSpPr>
      <xdr:spPr>
        <a:xfrm>
          <a:off x="1047972" y="4099561"/>
          <a:ext cx="2557632" cy="3774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695325</xdr:colOff>
      <xdr:row>7</xdr:row>
      <xdr:rowOff>47625</xdr:rowOff>
    </xdr:from>
    <xdr:ext cx="190500" cy="266700"/>
    <xdr:sp macro="" textlink="">
      <xdr:nvSpPr>
        <xdr:cNvPr id="12" name="Shape 12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752475</xdr:colOff>
      <xdr:row>1</xdr:row>
      <xdr:rowOff>47625</xdr:rowOff>
    </xdr:from>
    <xdr:ext cx="38100" cy="171450"/>
    <xdr:grpSp>
      <xdr:nvGrpSpPr>
        <xdr:cNvPr id="2" name="Shape 2"/>
        <xdr:cNvGrpSpPr/>
      </xdr:nvGrpSpPr>
      <xdr:grpSpPr>
        <a:xfrm>
          <a:off x="7305675" y="230505"/>
          <a:ext cx="38100" cy="171450"/>
          <a:chOff x="5326950" y="3694275"/>
          <a:chExt cx="38100" cy="171450"/>
        </a:xfrm>
      </xdr:grpSpPr>
      <xdr:grpSp>
        <xdr:nvGrpSpPr>
          <xdr:cNvPr id="13" name="Shape 13"/>
          <xdr:cNvGrpSpPr/>
        </xdr:nvGrpSpPr>
        <xdr:grpSpPr>
          <a:xfrm>
            <a:off x="5326950" y="3694275"/>
            <a:ext cx="38100" cy="171450"/>
            <a:chOff x="7760677" y="236136"/>
            <a:chExt cx="352884" cy="171518"/>
          </a:xfrm>
        </xdr:grpSpPr>
        <xdr:sp macro="" textlink="">
          <xdr:nvSpPr>
            <xdr:cNvPr id="7" name="Shape 7"/>
            <xdr:cNvSpPr/>
          </xdr:nvSpPr>
          <xdr:spPr>
            <a:xfrm>
              <a:off x="7760677" y="236136"/>
              <a:ext cx="352875" cy="171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4" name="Shape 14"/>
            <xdr:cNvGrpSpPr/>
          </xdr:nvGrpSpPr>
          <xdr:grpSpPr>
            <a:xfrm flipH="1">
              <a:off x="7984253" y="236136"/>
              <a:ext cx="129309" cy="171518"/>
              <a:chOff x="6079807" y="733744"/>
              <a:chExt cx="129309" cy="168169"/>
            </a:xfrm>
          </xdr:grpSpPr>
          <xdr:sp macro="" textlink="">
            <xdr:nvSpPr>
              <xdr:cNvPr id="15" name="Shape 15"/>
              <xdr:cNvSpPr/>
            </xdr:nvSpPr>
            <xdr:spPr>
              <a:xfrm rot="10800000">
                <a:off x="6079807" y="733744"/>
                <a:ext cx="69628" cy="168169"/>
              </a:xfrm>
              <a:custGeom>
                <a:avLst/>
                <a:gdLst/>
                <a:ahLst/>
                <a:cxnLst/>
                <a:rect l="0" t="0" r="0" b="0"/>
                <a:pathLst>
                  <a:path w="1633" h="3029" extrusionOk="0">
                    <a:moveTo>
                      <a:pt x="0" y="0"/>
                    </a:moveTo>
                    <a:lnTo>
                      <a:pt x="759" y="0"/>
                    </a:lnTo>
                    <a:lnTo>
                      <a:pt x="1633" y="1514"/>
                    </a:lnTo>
                    <a:lnTo>
                      <a:pt x="759" y="3029"/>
                    </a:lnTo>
                    <a:lnTo>
                      <a:pt x="5" y="3029"/>
                    </a:lnTo>
                    <a:lnTo>
                      <a:pt x="884" y="151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dk1"/>
              </a:solidFill>
              <a:ln>
                <a:noFill/>
              </a:ln>
            </xdr:spPr>
          </xdr:sp>
          <xdr:sp macro="" textlink="">
            <xdr:nvSpPr>
              <xdr:cNvPr id="16" name="Shape 16"/>
              <xdr:cNvSpPr/>
            </xdr:nvSpPr>
            <xdr:spPr>
              <a:xfrm rot="10800000">
                <a:off x="6139488" y="733744"/>
                <a:ext cx="69628" cy="168169"/>
              </a:xfrm>
              <a:custGeom>
                <a:avLst/>
                <a:gdLst/>
                <a:ahLst/>
                <a:cxnLst/>
                <a:rect l="0" t="0" r="0" b="0"/>
                <a:pathLst>
                  <a:path w="1633" h="3029" extrusionOk="0">
                    <a:moveTo>
                      <a:pt x="0" y="0"/>
                    </a:moveTo>
                    <a:lnTo>
                      <a:pt x="759" y="0"/>
                    </a:lnTo>
                    <a:lnTo>
                      <a:pt x="1633" y="1514"/>
                    </a:lnTo>
                    <a:lnTo>
                      <a:pt x="759" y="3029"/>
                    </a:lnTo>
                    <a:lnTo>
                      <a:pt x="5" y="3029"/>
                    </a:lnTo>
                    <a:lnTo>
                      <a:pt x="884" y="151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dk1"/>
              </a:solidFill>
              <a:ln>
                <a:noFill/>
              </a:ln>
            </xdr:spPr>
          </xdr:sp>
        </xdr:grpSp>
        <xdr:sp macro="" textlink="">
          <xdr:nvSpPr>
            <xdr:cNvPr id="17" name="Shape 17"/>
            <xdr:cNvSpPr/>
          </xdr:nvSpPr>
          <xdr:spPr>
            <a:xfrm>
              <a:off x="7760677" y="240323"/>
              <a:ext cx="169985" cy="164123"/>
            </a:xfrm>
            <a:prstGeom prst="flowChartConnector">
              <a:avLst/>
            </a:prstGeom>
            <a:solidFill>
              <a:srgbClr val="FFD700"/>
            </a:solidFill>
            <a:ln>
              <a:noFill/>
            </a:ln>
            <a:effectLst>
              <a:outerShdw blurRad="63500" sx="102000" sy="102000" algn="ctr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228600</xdr:colOff>
      <xdr:row>1</xdr:row>
      <xdr:rowOff>38100</xdr:rowOff>
    </xdr:from>
    <xdr:ext cx="123825" cy="171450"/>
    <xdr:grpSp>
      <xdr:nvGrpSpPr>
        <xdr:cNvPr id="3" name="Shape 2"/>
        <xdr:cNvGrpSpPr/>
      </xdr:nvGrpSpPr>
      <xdr:grpSpPr>
        <a:xfrm>
          <a:off x="228600" y="220980"/>
          <a:ext cx="123825" cy="171450"/>
          <a:chOff x="5284088" y="3694275"/>
          <a:chExt cx="123825" cy="171450"/>
        </a:xfrm>
      </xdr:grpSpPr>
      <xdr:grpSp>
        <xdr:nvGrpSpPr>
          <xdr:cNvPr id="18" name="Shape 18"/>
          <xdr:cNvGrpSpPr/>
        </xdr:nvGrpSpPr>
        <xdr:grpSpPr>
          <a:xfrm>
            <a:off x="5284088" y="3694275"/>
            <a:ext cx="123825" cy="171450"/>
            <a:chOff x="6079807" y="733744"/>
            <a:chExt cx="129309" cy="168169"/>
          </a:xfrm>
        </xdr:grpSpPr>
        <xdr:sp macro="" textlink="">
          <xdr:nvSpPr>
            <xdr:cNvPr id="4" name="Shape 7"/>
            <xdr:cNvSpPr/>
          </xdr:nvSpPr>
          <xdr:spPr>
            <a:xfrm>
              <a:off x="6079807" y="733744"/>
              <a:ext cx="129300" cy="1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9" name="Shape 19"/>
            <xdr:cNvSpPr/>
          </xdr:nvSpPr>
          <xdr:spPr>
            <a:xfrm rot="10800000">
              <a:off x="6079807" y="733744"/>
              <a:ext cx="69628" cy="168169"/>
            </a:xfrm>
            <a:custGeom>
              <a:avLst/>
              <a:gdLst/>
              <a:ahLst/>
              <a:cxnLst/>
              <a:rect l="0" t="0" r="0" b="0"/>
              <a:pathLst>
                <a:path w="1633" h="3029" extrusionOk="0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000"/>
            </a:solidFill>
            <a:ln>
              <a:noFill/>
            </a:ln>
          </xdr:spPr>
        </xdr:sp>
        <xdr:sp macro="" textlink="">
          <xdr:nvSpPr>
            <xdr:cNvPr id="20" name="Shape 20"/>
            <xdr:cNvSpPr/>
          </xdr:nvSpPr>
          <xdr:spPr>
            <a:xfrm rot="10800000">
              <a:off x="6139488" y="733744"/>
              <a:ext cx="69628" cy="168169"/>
            </a:xfrm>
            <a:custGeom>
              <a:avLst/>
              <a:gdLst/>
              <a:ahLst/>
              <a:cxnLst/>
              <a:rect l="0" t="0" r="0" b="0"/>
              <a:pathLst>
                <a:path w="1633" h="3029" extrusionOk="0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C000"/>
            </a:solidFill>
            <a:ln>
              <a:noFill/>
            </a:ln>
          </xdr:spPr>
        </xdr:sp>
      </xdr:grpSp>
    </xdr:grpSp>
    <xdr:clientData fLocksWithSheet="0"/>
  </xdr:oneCellAnchor>
  <xdr:oneCellAnchor>
    <xdr:from>
      <xdr:col>0</xdr:col>
      <xdr:colOff>409575</xdr:colOff>
      <xdr:row>1</xdr:row>
      <xdr:rowOff>28575</xdr:rowOff>
    </xdr:from>
    <xdr:ext cx="171450" cy="171450"/>
    <xdr:sp macro="" textlink="">
      <xdr:nvSpPr>
        <xdr:cNvPr id="22" name="Shape 22"/>
        <xdr:cNvSpPr/>
      </xdr:nvSpPr>
      <xdr:spPr>
        <a:xfrm flipH="1">
          <a:off x="5265038" y="3699038"/>
          <a:ext cx="161925" cy="161925"/>
        </a:xfrm>
        <a:prstGeom prst="flowChartConnector">
          <a:avLst/>
        </a:prstGeom>
        <a:solidFill>
          <a:srgbClr val="92D050"/>
        </a:solidFill>
        <a:ln>
          <a:noFill/>
        </a:ln>
        <a:effectLst>
          <a:outerShdw blurRad="63500" sx="102000" sy="102000" algn="ctr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241935</xdr:colOff>
      <xdr:row>0</xdr:row>
      <xdr:rowOff>123825</xdr:rowOff>
    </xdr:from>
    <xdr:ext cx="6867525" cy="285750"/>
    <xdr:sp macro="" textlink="">
      <xdr:nvSpPr>
        <xdr:cNvPr id="29" name="Shape 29"/>
        <xdr:cNvSpPr/>
      </xdr:nvSpPr>
      <xdr:spPr>
        <a:xfrm>
          <a:off x="241935" y="123825"/>
          <a:ext cx="686752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entury Gothic"/>
              <a:ea typeface="Century Gothic"/>
              <a:cs typeface="Century Gothic"/>
              <a:sym typeface="Century Gothic"/>
            </a:rPr>
            <a:t>Инвестиции на открытие веревочного парка Джунгли </a:t>
          </a:r>
          <a:endParaRPr sz="1400" b="1">
            <a:solidFill>
              <a:schemeClr val="dk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11</xdr:col>
      <xdr:colOff>85725</xdr:colOff>
      <xdr:row>1</xdr:row>
      <xdr:rowOff>47625</xdr:rowOff>
    </xdr:from>
    <xdr:ext cx="123825" cy="171450"/>
    <xdr:grpSp>
      <xdr:nvGrpSpPr>
        <xdr:cNvPr id="5" name="Shape 2"/>
        <xdr:cNvGrpSpPr/>
      </xdr:nvGrpSpPr>
      <xdr:grpSpPr>
        <a:xfrm>
          <a:off x="8010525" y="230505"/>
          <a:ext cx="123825" cy="171450"/>
          <a:chOff x="5284088" y="3694275"/>
          <a:chExt cx="123825" cy="171450"/>
        </a:xfrm>
      </xdr:grpSpPr>
      <xdr:grpSp>
        <xdr:nvGrpSpPr>
          <xdr:cNvPr id="32" name="Shape 32"/>
          <xdr:cNvGrpSpPr/>
        </xdr:nvGrpSpPr>
        <xdr:grpSpPr>
          <a:xfrm flipH="1">
            <a:off x="5284088" y="3694275"/>
            <a:ext cx="123825" cy="171450"/>
            <a:chOff x="6079807" y="733744"/>
            <a:chExt cx="129309" cy="168169"/>
          </a:xfrm>
        </xdr:grpSpPr>
        <xdr:sp macro="" textlink="">
          <xdr:nvSpPr>
            <xdr:cNvPr id="6" name="Shape 7"/>
            <xdr:cNvSpPr/>
          </xdr:nvSpPr>
          <xdr:spPr>
            <a:xfrm>
              <a:off x="6079807" y="733744"/>
              <a:ext cx="129300" cy="1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3" name="Shape 33"/>
            <xdr:cNvSpPr/>
          </xdr:nvSpPr>
          <xdr:spPr>
            <a:xfrm rot="10800000">
              <a:off x="6079807" y="733744"/>
              <a:ext cx="69628" cy="168169"/>
            </a:xfrm>
            <a:custGeom>
              <a:avLst/>
              <a:gdLst/>
              <a:ahLst/>
              <a:cxnLst/>
              <a:rect l="0" t="0" r="0" b="0"/>
              <a:pathLst>
                <a:path w="1633" h="3029" extrusionOk="0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AB446"/>
            </a:solidFill>
            <a:ln>
              <a:noFill/>
            </a:ln>
          </xdr:spPr>
        </xdr:sp>
        <xdr:sp macro="" textlink="">
          <xdr:nvSpPr>
            <xdr:cNvPr id="34" name="Shape 34"/>
            <xdr:cNvSpPr/>
          </xdr:nvSpPr>
          <xdr:spPr>
            <a:xfrm rot="10800000">
              <a:off x="6139488" y="733744"/>
              <a:ext cx="69628" cy="168169"/>
            </a:xfrm>
            <a:custGeom>
              <a:avLst/>
              <a:gdLst/>
              <a:ahLst/>
              <a:cxnLst/>
              <a:rect l="0" t="0" r="0" b="0"/>
              <a:pathLst>
                <a:path w="1633" h="3029" extrusionOk="0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AB446"/>
            </a:solidFill>
            <a:ln>
              <a:noFill/>
            </a:ln>
          </xdr:spPr>
        </xdr:sp>
      </xdr:grpSp>
    </xdr:grpSp>
    <xdr:clientData fLocksWithSheet="0"/>
  </xdr:oneCellAnchor>
  <xdr:oneCellAnchor>
    <xdr:from>
      <xdr:col>10</xdr:col>
      <xdr:colOff>66675</xdr:colOff>
      <xdr:row>1</xdr:row>
      <xdr:rowOff>47625</xdr:rowOff>
    </xdr:from>
    <xdr:ext cx="180975" cy="171450"/>
    <xdr:sp macro="" textlink="">
      <xdr:nvSpPr>
        <xdr:cNvPr id="36" name="Shape 36"/>
        <xdr:cNvSpPr/>
      </xdr:nvSpPr>
      <xdr:spPr>
        <a:xfrm>
          <a:off x="5260275" y="3699038"/>
          <a:ext cx="171450" cy="161925"/>
        </a:xfrm>
        <a:prstGeom prst="flowChartConnector">
          <a:avLst/>
        </a:prstGeom>
        <a:solidFill>
          <a:srgbClr val="92D050"/>
        </a:solidFill>
        <a:ln>
          <a:noFill/>
        </a:ln>
        <a:effectLst>
          <a:outerShdw blurRad="63500" sx="102000" sy="102000" algn="ctr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241935</xdr:colOff>
      <xdr:row>0</xdr:row>
      <xdr:rowOff>123825</xdr:rowOff>
    </xdr:from>
    <xdr:to>
      <xdr:col>1</xdr:col>
      <xdr:colOff>480060</xdr:colOff>
      <xdr:row>3</xdr:row>
      <xdr:rowOff>17145</xdr:rowOff>
    </xdr:to>
    <xdr:sp macro="" textlink="">
      <xdr:nvSpPr>
        <xdr:cNvPr id="23" name="Прямоугольник 22">
          <a:hlinkClick xmlns:r="http://schemas.openxmlformats.org/officeDocument/2006/relationships" r:id="rId1"/>
        </xdr:cNvPr>
        <xdr:cNvSpPr/>
      </xdr:nvSpPr>
      <xdr:spPr>
        <a:xfrm>
          <a:off x="241935" y="123825"/>
          <a:ext cx="847725" cy="472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661035</xdr:colOff>
      <xdr:row>0</xdr:row>
      <xdr:rowOff>62865</xdr:rowOff>
    </xdr:from>
    <xdr:to>
      <xdr:col>12</xdr:col>
      <xdr:colOff>15240</xdr:colOff>
      <xdr:row>2</xdr:row>
      <xdr:rowOff>154305</xdr:rowOff>
    </xdr:to>
    <xdr:sp macro="" textlink="">
      <xdr:nvSpPr>
        <xdr:cNvPr id="24" name="Прямоугольник 23">
          <a:hlinkClick xmlns:r="http://schemas.openxmlformats.org/officeDocument/2006/relationships" r:id="rId2"/>
        </xdr:cNvPr>
        <xdr:cNvSpPr/>
      </xdr:nvSpPr>
      <xdr:spPr>
        <a:xfrm>
          <a:off x="7214235" y="62865"/>
          <a:ext cx="977265" cy="472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85725</xdr:rowOff>
    </xdr:from>
    <xdr:ext cx="4829175" cy="276225"/>
    <xdr:sp macro="" textlink="">
      <xdr:nvSpPr>
        <xdr:cNvPr id="11" name="Shape 11"/>
        <xdr:cNvSpPr/>
      </xdr:nvSpPr>
      <xdr:spPr>
        <a:xfrm>
          <a:off x="2936175" y="3646650"/>
          <a:ext cx="48196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1600" b="1">
            <a:solidFill>
              <a:schemeClr val="dk1"/>
            </a:solidFill>
            <a:latin typeface="Century Gothic"/>
            <a:ea typeface="Century Gothic"/>
            <a:cs typeface="Century Gothic"/>
            <a:sym typeface="Century Gothic"/>
          </a:endParaRPr>
        </a:p>
      </xdr:txBody>
    </xdr:sp>
    <xdr:clientData fLocksWithSheet="0"/>
  </xdr:oneCellAnchor>
  <xdr:oneCellAnchor>
    <xdr:from>
      <xdr:col>7</xdr:col>
      <xdr:colOff>666750</xdr:colOff>
      <xdr:row>1</xdr:row>
      <xdr:rowOff>38100</xdr:rowOff>
    </xdr:from>
    <xdr:ext cx="352425" cy="161925"/>
    <xdr:grpSp>
      <xdr:nvGrpSpPr>
        <xdr:cNvPr id="2" name="Shape 2"/>
        <xdr:cNvGrpSpPr/>
      </xdr:nvGrpSpPr>
      <xdr:grpSpPr>
        <a:xfrm>
          <a:off x="7067550" y="213360"/>
          <a:ext cx="352425" cy="161925"/>
          <a:chOff x="5169789" y="3699038"/>
          <a:chExt cx="352425" cy="161925"/>
        </a:xfrm>
      </xdr:grpSpPr>
      <xdr:grpSp>
        <xdr:nvGrpSpPr>
          <xdr:cNvPr id="24" name="Shape 24"/>
          <xdr:cNvGrpSpPr/>
        </xdr:nvGrpSpPr>
        <xdr:grpSpPr>
          <a:xfrm>
            <a:off x="5169789" y="3699038"/>
            <a:ext cx="352425" cy="161925"/>
            <a:chOff x="7760677" y="236136"/>
            <a:chExt cx="352884" cy="171518"/>
          </a:xfrm>
        </xdr:grpSpPr>
        <xdr:sp macro="" textlink="">
          <xdr:nvSpPr>
            <xdr:cNvPr id="7" name="Shape 7"/>
            <xdr:cNvSpPr/>
          </xdr:nvSpPr>
          <xdr:spPr>
            <a:xfrm>
              <a:off x="7760677" y="236136"/>
              <a:ext cx="352875" cy="171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5" name="Shape 25"/>
            <xdr:cNvGrpSpPr/>
          </xdr:nvGrpSpPr>
          <xdr:grpSpPr>
            <a:xfrm flipH="1">
              <a:off x="7984253" y="236136"/>
              <a:ext cx="129309" cy="171518"/>
              <a:chOff x="6079807" y="733744"/>
              <a:chExt cx="129309" cy="168169"/>
            </a:xfrm>
          </xdr:grpSpPr>
          <xdr:sp macro="" textlink="">
            <xdr:nvSpPr>
              <xdr:cNvPr id="26" name="Shape 26"/>
              <xdr:cNvSpPr/>
            </xdr:nvSpPr>
            <xdr:spPr>
              <a:xfrm rot="10800000">
                <a:off x="6079807" y="733744"/>
                <a:ext cx="69628" cy="168169"/>
              </a:xfrm>
              <a:custGeom>
                <a:avLst/>
                <a:gdLst/>
                <a:ahLst/>
                <a:cxnLst/>
                <a:rect l="0" t="0" r="0" b="0"/>
                <a:pathLst>
                  <a:path w="1633" h="3029" extrusionOk="0">
                    <a:moveTo>
                      <a:pt x="0" y="0"/>
                    </a:moveTo>
                    <a:lnTo>
                      <a:pt x="759" y="0"/>
                    </a:lnTo>
                    <a:lnTo>
                      <a:pt x="1633" y="1514"/>
                    </a:lnTo>
                    <a:lnTo>
                      <a:pt x="759" y="3029"/>
                    </a:lnTo>
                    <a:lnTo>
                      <a:pt x="5" y="3029"/>
                    </a:lnTo>
                    <a:lnTo>
                      <a:pt x="884" y="151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dk1"/>
              </a:solidFill>
              <a:ln>
                <a:noFill/>
              </a:ln>
            </xdr:spPr>
          </xdr:sp>
          <xdr:sp macro="" textlink="">
            <xdr:nvSpPr>
              <xdr:cNvPr id="27" name="Shape 27"/>
              <xdr:cNvSpPr/>
            </xdr:nvSpPr>
            <xdr:spPr>
              <a:xfrm rot="10800000">
                <a:off x="6139488" y="733744"/>
                <a:ext cx="69628" cy="168169"/>
              </a:xfrm>
              <a:custGeom>
                <a:avLst/>
                <a:gdLst/>
                <a:ahLst/>
                <a:cxnLst/>
                <a:rect l="0" t="0" r="0" b="0"/>
                <a:pathLst>
                  <a:path w="1633" h="3029" extrusionOk="0">
                    <a:moveTo>
                      <a:pt x="0" y="0"/>
                    </a:moveTo>
                    <a:lnTo>
                      <a:pt x="759" y="0"/>
                    </a:lnTo>
                    <a:lnTo>
                      <a:pt x="1633" y="1514"/>
                    </a:lnTo>
                    <a:lnTo>
                      <a:pt x="759" y="3029"/>
                    </a:lnTo>
                    <a:lnTo>
                      <a:pt x="5" y="3029"/>
                    </a:lnTo>
                    <a:lnTo>
                      <a:pt x="884" y="151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dk1"/>
              </a:solidFill>
              <a:ln>
                <a:noFill/>
              </a:ln>
            </xdr:spPr>
          </xdr:sp>
        </xdr:grpSp>
        <xdr:sp macro="" textlink="">
          <xdr:nvSpPr>
            <xdr:cNvPr id="28" name="Shape 28"/>
            <xdr:cNvSpPr/>
          </xdr:nvSpPr>
          <xdr:spPr>
            <a:xfrm>
              <a:off x="7760677" y="240323"/>
              <a:ext cx="169985" cy="164123"/>
            </a:xfrm>
            <a:prstGeom prst="flowChartConnector">
              <a:avLst/>
            </a:prstGeom>
            <a:solidFill>
              <a:srgbClr val="FFD700"/>
            </a:solidFill>
            <a:ln>
              <a:noFill/>
            </a:ln>
            <a:effectLst>
              <a:outerShdw blurRad="63500" sx="102000" sy="102000" algn="ctr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169545</xdr:colOff>
      <xdr:row>0</xdr:row>
      <xdr:rowOff>26670</xdr:rowOff>
    </xdr:from>
    <xdr:ext cx="4829175" cy="276225"/>
    <xdr:sp macro="" textlink="">
      <xdr:nvSpPr>
        <xdr:cNvPr id="31" name="Shape 31"/>
        <xdr:cNvSpPr/>
      </xdr:nvSpPr>
      <xdr:spPr>
        <a:xfrm>
          <a:off x="169545" y="26670"/>
          <a:ext cx="482917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ru-RU" sz="1600" b="1">
              <a:solidFill>
                <a:schemeClr val="dk1"/>
              </a:solidFill>
              <a:latin typeface="Century Gothic"/>
              <a:ea typeface="Century Gothic"/>
              <a:cs typeface="Century Gothic"/>
              <a:sym typeface="Century Gothic"/>
            </a:rPr>
            <a:t>Средние показатели за месяц 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1</xdr:row>
      <xdr:rowOff>9525</xdr:rowOff>
    </xdr:from>
    <xdr:ext cx="352425" cy="161925"/>
    <xdr:grpSp>
      <xdr:nvGrpSpPr>
        <xdr:cNvPr id="3" name="Shape 2"/>
        <xdr:cNvGrpSpPr/>
      </xdr:nvGrpSpPr>
      <xdr:grpSpPr>
        <a:xfrm>
          <a:off x="19050" y="184785"/>
          <a:ext cx="352425" cy="161925"/>
          <a:chOff x="5169787" y="3699038"/>
          <a:chExt cx="352425" cy="161925"/>
        </a:xfrm>
      </xdr:grpSpPr>
      <xdr:grpSp>
        <xdr:nvGrpSpPr>
          <xdr:cNvPr id="38" name="Shape 38"/>
          <xdr:cNvGrpSpPr/>
        </xdr:nvGrpSpPr>
        <xdr:grpSpPr>
          <a:xfrm flipH="1">
            <a:off x="5169787" y="3699038"/>
            <a:ext cx="352425" cy="161925"/>
            <a:chOff x="7760677" y="236135"/>
            <a:chExt cx="352884" cy="171518"/>
          </a:xfrm>
        </xdr:grpSpPr>
        <xdr:sp macro="" textlink="">
          <xdr:nvSpPr>
            <xdr:cNvPr id="4" name="Shape 7"/>
            <xdr:cNvSpPr/>
          </xdr:nvSpPr>
          <xdr:spPr>
            <a:xfrm>
              <a:off x="7760677" y="236135"/>
              <a:ext cx="352875" cy="171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9" name="Shape 39"/>
            <xdr:cNvGrpSpPr/>
          </xdr:nvGrpSpPr>
          <xdr:grpSpPr>
            <a:xfrm flipH="1">
              <a:off x="7984253" y="236135"/>
              <a:ext cx="129309" cy="171518"/>
              <a:chOff x="6079807" y="733744"/>
              <a:chExt cx="129309" cy="168169"/>
            </a:xfrm>
          </xdr:grpSpPr>
          <xdr:sp macro="" textlink="">
            <xdr:nvSpPr>
              <xdr:cNvPr id="40" name="Shape 40"/>
              <xdr:cNvSpPr/>
            </xdr:nvSpPr>
            <xdr:spPr>
              <a:xfrm rot="10800000">
                <a:off x="6079807" y="733744"/>
                <a:ext cx="69628" cy="168169"/>
              </a:xfrm>
              <a:custGeom>
                <a:avLst/>
                <a:gdLst/>
                <a:ahLst/>
                <a:cxnLst/>
                <a:rect l="0" t="0" r="0" b="0"/>
                <a:pathLst>
                  <a:path w="1633" h="3029" extrusionOk="0">
                    <a:moveTo>
                      <a:pt x="0" y="0"/>
                    </a:moveTo>
                    <a:lnTo>
                      <a:pt x="759" y="0"/>
                    </a:lnTo>
                    <a:lnTo>
                      <a:pt x="1633" y="1514"/>
                    </a:lnTo>
                    <a:lnTo>
                      <a:pt x="759" y="3029"/>
                    </a:lnTo>
                    <a:lnTo>
                      <a:pt x="5" y="3029"/>
                    </a:lnTo>
                    <a:lnTo>
                      <a:pt x="884" y="151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dk1"/>
              </a:solidFill>
              <a:ln>
                <a:noFill/>
              </a:ln>
            </xdr:spPr>
          </xdr:sp>
          <xdr:sp macro="" textlink="">
            <xdr:nvSpPr>
              <xdr:cNvPr id="41" name="Shape 41"/>
              <xdr:cNvSpPr/>
            </xdr:nvSpPr>
            <xdr:spPr>
              <a:xfrm rot="10800000">
                <a:off x="6139488" y="733744"/>
                <a:ext cx="69628" cy="168169"/>
              </a:xfrm>
              <a:custGeom>
                <a:avLst/>
                <a:gdLst/>
                <a:ahLst/>
                <a:cxnLst/>
                <a:rect l="0" t="0" r="0" b="0"/>
                <a:pathLst>
                  <a:path w="1633" h="3029" extrusionOk="0">
                    <a:moveTo>
                      <a:pt x="0" y="0"/>
                    </a:moveTo>
                    <a:lnTo>
                      <a:pt x="759" y="0"/>
                    </a:lnTo>
                    <a:lnTo>
                      <a:pt x="1633" y="1514"/>
                    </a:lnTo>
                    <a:lnTo>
                      <a:pt x="759" y="3029"/>
                    </a:lnTo>
                    <a:lnTo>
                      <a:pt x="5" y="3029"/>
                    </a:lnTo>
                    <a:lnTo>
                      <a:pt x="884" y="151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dk1"/>
              </a:solidFill>
              <a:ln>
                <a:noFill/>
              </a:ln>
            </xdr:spPr>
          </xdr:sp>
        </xdr:grpSp>
        <xdr:sp macro="" textlink="">
          <xdr:nvSpPr>
            <xdr:cNvPr id="42" name="Shape 42"/>
            <xdr:cNvSpPr/>
          </xdr:nvSpPr>
          <xdr:spPr>
            <a:xfrm>
              <a:off x="7760677" y="240323"/>
              <a:ext cx="169985" cy="164123"/>
            </a:xfrm>
            <a:prstGeom prst="flowChartConnector">
              <a:avLst/>
            </a:prstGeom>
            <a:solidFill>
              <a:srgbClr val="FFD700"/>
            </a:solidFill>
            <a:ln>
              <a:noFill/>
            </a:ln>
            <a:effectLst>
              <a:outerShdw blurRad="63500" sx="102000" sy="102000" algn="ctr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twoCellAnchor>
    <xdr:from>
      <xdr:col>0</xdr:col>
      <xdr:colOff>0</xdr:colOff>
      <xdr:row>0</xdr:row>
      <xdr:rowOff>7620</xdr:rowOff>
    </xdr:from>
    <xdr:to>
      <xdr:col>1</xdr:col>
      <xdr:colOff>525780</xdr:colOff>
      <xdr:row>2</xdr:row>
      <xdr:rowOff>129540</xdr:rowOff>
    </xdr:to>
    <xdr:sp macro="" textlink="">
      <xdr:nvSpPr>
        <xdr:cNvPr id="5" name="Прямоугольник 4">
          <a:hlinkClick xmlns:r="http://schemas.openxmlformats.org/officeDocument/2006/relationships" r:id="rId1"/>
        </xdr:cNvPr>
        <xdr:cNvSpPr/>
      </xdr:nvSpPr>
      <xdr:spPr>
        <a:xfrm>
          <a:off x="0" y="7620"/>
          <a:ext cx="914400" cy="472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1028700</xdr:colOff>
      <xdr:row>0</xdr:row>
      <xdr:rowOff>7620</xdr:rowOff>
    </xdr:from>
    <xdr:to>
      <xdr:col>7</xdr:col>
      <xdr:colOff>975360</xdr:colOff>
      <xdr:row>2</xdr:row>
      <xdr:rowOff>129540</xdr:rowOff>
    </xdr:to>
    <xdr:sp macro="" textlink="">
      <xdr:nvSpPr>
        <xdr:cNvPr id="19" name="Прямоугольник 18">
          <a:hlinkClick xmlns:r="http://schemas.openxmlformats.org/officeDocument/2006/relationships" r:id="rId2"/>
        </xdr:cNvPr>
        <xdr:cNvSpPr/>
      </xdr:nvSpPr>
      <xdr:spPr>
        <a:xfrm>
          <a:off x="6332220" y="7620"/>
          <a:ext cx="1043940" cy="472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78</xdr:row>
      <xdr:rowOff>171450</xdr:rowOff>
    </xdr:from>
    <xdr:ext cx="12992100" cy="29146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85725</xdr:colOff>
      <xdr:row>83</xdr:row>
      <xdr:rowOff>0</xdr:rowOff>
    </xdr:from>
    <xdr:ext cx="1314450" cy="1428750"/>
    <xdr:sp macro="" textlink="">
      <xdr:nvSpPr>
        <xdr:cNvPr id="73" name="Shape 73"/>
        <xdr:cNvSpPr/>
      </xdr:nvSpPr>
      <xdr:spPr>
        <a:xfrm>
          <a:off x="4693538" y="3070388"/>
          <a:ext cx="1304925" cy="1419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556260</xdr:colOff>
      <xdr:row>0</xdr:row>
      <xdr:rowOff>108585</xdr:rowOff>
    </xdr:from>
    <xdr:ext cx="5172075" cy="276225"/>
    <xdr:sp macro="" textlink="">
      <xdr:nvSpPr>
        <xdr:cNvPr id="98" name="Shape 98"/>
        <xdr:cNvSpPr/>
      </xdr:nvSpPr>
      <xdr:spPr>
        <a:xfrm>
          <a:off x="556260" y="108585"/>
          <a:ext cx="517207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Century Gothic"/>
              <a:ea typeface="Century Gothic"/>
              <a:cs typeface="Century Gothic"/>
              <a:sym typeface="Century Gothic"/>
            </a:rPr>
            <a:t>Финансовая модель на год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&#1044;&#1080;&#1089;&#1082;/4%20&#1054;&#1090;&#1076;&#1077;&#1083;%20&#1057;&#1086;&#1079;&#1076;&#1072;&#1085;&#1080;&#1103;%20&#1092;&#1088;&#1072;&#1085;&#1096;&#1080;&#1079;&#1099;/%20&#1055;&#1088;&#1086;&#1077;&#1082;&#1090;&#1085;&#1099;&#1081;%20&#1086;&#1090;&#1076;&#1077;&#1083;%20(&#1092;&#1088;&#1072;&#1085;&#1096;&#1080;&#1079;&#1099;)/3%20&#1055;&#1088;&#1086;&#1077;&#1082;&#1090;&#1099;%20&#1074;%20&#1088;&#1072;&#1073;&#1086;&#1090;&#1077;_/&#1044;&#1078;&#1091;&#1085;&#1075;&#1083;&#1080;%20&#1055;&#1072;&#1088;&#1082;_/&#1055;&#1077;&#1088;&#1074;&#1099;&#1081;%20&#1064;&#1072;&#1075;/3%20&#1054;&#1094;&#1080;&#1092;&#1088;&#1086;&#1074;&#1082;&#1072;_/&#1060;&#1080;&#1085;&#1072;&#1083;_/&#1060;&#1080;&#1085;&#1072;&#1085;&#1089;&#1086;&#1074;&#1072;&#1103;%20&#1084;&#1086;&#1076;&#1077;&#1083;&#1100;_&#1054;&#1090;&#1082;&#1088;&#1099;&#1090;&#1099;&#1081;%20&#1087;&#1072;&#1088;&#1082;-&#1084;&#1086;&#1076;&#1091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"/>
      <sheetName val="инвестиции на открытие"/>
      <sheetName val="1 месяц"/>
      <sheetName val="12 месяцев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showRowColHeaders="0" zoomScale="85" zoomScaleNormal="85" workbookViewId="0"/>
  </sheetViews>
  <sheetFormatPr defaultColWidth="14.44140625" defaultRowHeight="15" customHeight="1"/>
  <cols>
    <col min="1" max="1" width="12.6640625" style="117" customWidth="1"/>
    <col min="2" max="2" width="16.33203125" style="117" customWidth="1"/>
    <col min="3" max="3" width="11.109375" style="117" customWidth="1"/>
    <col min="4" max="5" width="12.33203125" style="117" customWidth="1"/>
    <col min="6" max="6" width="12.6640625" style="117" customWidth="1"/>
    <col min="7" max="26" width="12.33203125" style="117" customWidth="1"/>
    <col min="27" max="16384" width="14.44140625" style="117"/>
  </cols>
  <sheetData>
    <row r="1" spans="1:26" ht="14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4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4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30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22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9.5" customHeight="1">
      <c r="A6" s="116"/>
      <c r="B6" s="116"/>
      <c r="C6" s="116"/>
      <c r="D6" s="116"/>
      <c r="E6" s="116"/>
      <c r="F6" s="116"/>
      <c r="G6" s="116"/>
      <c r="H6" s="116"/>
      <c r="I6" s="116"/>
      <c r="J6" s="118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22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9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22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9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22.5" customHeight="1">
      <c r="A11" s="116"/>
      <c r="B11" s="119"/>
      <c r="C11" s="120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22.5" customHeight="1">
      <c r="A12" s="116"/>
      <c r="B12" s="121"/>
      <c r="C12" s="121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4.25" customHeight="1">
      <c r="A13" s="116"/>
      <c r="B13" s="122"/>
      <c r="C13" s="120"/>
      <c r="D13" s="120"/>
      <c r="E13" s="120"/>
      <c r="F13" s="12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4.25" customHeight="1">
      <c r="A14" s="116"/>
      <c r="B14" s="124"/>
      <c r="C14" s="124"/>
      <c r="D14" s="124"/>
      <c r="E14" s="124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4.25" customHeight="1">
      <c r="A15" s="116"/>
      <c r="B15" s="122"/>
      <c r="C15" s="120"/>
      <c r="D15" s="120"/>
      <c r="E15" s="120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4.25" customHeight="1">
      <c r="A16" s="116"/>
      <c r="B16" s="124"/>
      <c r="C16" s="124"/>
      <c r="D16" s="124"/>
      <c r="E16" s="124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4.25" customHeight="1">
      <c r="A17" s="116"/>
      <c r="B17" s="122"/>
      <c r="C17" s="120"/>
      <c r="D17" s="120"/>
      <c r="E17" s="120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4.25" customHeight="1">
      <c r="A18" s="116"/>
      <c r="B18" s="124"/>
      <c r="C18" s="124"/>
      <c r="D18" s="124"/>
      <c r="E18" s="124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14.25" customHeight="1">
      <c r="A19" s="116"/>
      <c r="B19" s="124"/>
      <c r="C19" s="125"/>
      <c r="D19" s="124"/>
      <c r="E19" s="124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4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4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4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4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4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4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4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4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4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4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4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4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4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4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4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4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4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4.2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4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4.2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4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4.2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4.2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4.2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4.2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4.2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4.2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4.2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4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4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4.2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4.2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4.2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4.2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4.2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4.2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4.2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4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4.2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4.2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4.2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4.2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4.2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4.2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4.2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4.2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4.2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4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4.2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4.2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4.2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4.2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4.2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4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4.2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4.2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4.2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4.2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4.2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4.2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4.2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4.2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4.2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4.2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4.2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4.2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4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4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4.2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4.2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4.2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4.2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4.2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4.2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4.2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4.2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4.2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4.2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4.2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4.2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4.2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4.2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4.2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4.2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4.2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4.2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4.2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4.2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4.2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4.2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4.2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4.2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4.2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4.2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4.2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4.2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4.2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4.2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4.2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4.2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4.2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4.2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4.2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4.2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4.2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4.2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4.2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4.2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4.2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4.2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4.2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4.2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4.2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4.2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4.2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4.2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4.2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4.2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4.2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4.2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4.2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4.2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4.2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4.2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4.2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4.2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4.2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4.2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4.2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4.2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4.2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4.2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4.2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4.2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4.2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4.2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4.2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4.2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4.2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4.2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4.2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4.2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4.2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4.2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4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4.2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4.2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4.2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4.2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4.2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4.2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4.2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4.2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4.2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4.2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4.2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4.2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4.2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4.2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4.2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4.2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4.2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4.2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4.2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4.2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4.2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4.2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4.2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4.2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4.2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4.2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4.2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4.2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4.2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4.2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4.2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4.2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4.2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4.2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4.2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4.2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4.2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4.2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4.2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4.2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4.2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4.2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4.2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4.2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4.2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4.2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4.2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4.2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4.2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4.2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4.2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4.2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4.2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4.2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4.2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4.2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4.2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4.2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4.2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4.2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4.2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4.2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4.2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4.2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4.2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4.2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4.2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4.2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4.2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4.2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4.2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4.2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4.2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4.2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4.2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4.2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4.2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4.2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4.2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4.2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4.2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4.2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4.2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4.2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4.2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4.2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4.2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4.2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4.2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4.2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4.2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4.2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4.2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4.25" customHeight="1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4.25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4.25" customHeight="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4.25" customHeight="1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4.2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4.25" customHeight="1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4.25" customHeight="1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4.25" customHeight="1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4.25" customHeight="1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4.2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4.25" customHeight="1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4.25" customHeight="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4.25" customHeight="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4.2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4.2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4.25" customHeight="1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4.25" customHeight="1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4.2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4.25" customHeight="1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4.25" customHeight="1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4.25" customHeight="1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4.2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4.2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4.2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4.2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4.2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4.2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4.2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4.2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4.2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4.2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4.2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4.2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4.2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4.2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4.2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4.2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4.2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4.2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4.2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4.2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4.2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4.25" customHeight="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4.25" customHeight="1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4.25" customHeight="1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4.25" customHeight="1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4.25" customHeight="1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4.25" customHeight="1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4.25" customHeight="1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4.25" customHeight="1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4.2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4.25" customHeight="1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4.25" customHeight="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4.25" customHeight="1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4.25" customHeight="1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4.25" customHeight="1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4.25" customHeight="1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4.25" customHeight="1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4.25" customHeight="1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4.25" customHeight="1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4.25" customHeight="1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4.25" customHeight="1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4.25" customHeight="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4.2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4.2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4.25" customHeight="1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4.25" customHeight="1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4.2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4.2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4.2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4.2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4.2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4.25" customHeight="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4.25" customHeight="1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4.25" customHeight="1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4.25" customHeight="1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4.25" customHeight="1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4.25" customHeight="1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4.25" customHeight="1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4.25" customHeight="1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4.25" customHeigh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4.25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4.25" customHeight="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4.25" customHeight="1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4.25" customHeight="1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4.25" customHeight="1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4.25" customHeight="1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4.25" customHeight="1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4.25" customHeight="1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4.25" customHeight="1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4.25" customHeight="1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4.25" customHeight="1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4.25" customHeight="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4.25" customHeight="1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4.2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4.2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4.25" customHeight="1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4.25" customHeight="1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4.25" customHeight="1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4.25" customHeight="1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4.25" customHeight="1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4.25" customHeight="1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4.25" customHeight="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4.25" customHeight="1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4.25" customHeight="1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4.25" customHeight="1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4.25" customHeight="1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4.25" customHeight="1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4.25" customHeight="1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4.25" customHeight="1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4.25" customHeight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4.25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4.25" customHeight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4.25" customHeight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4.2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4.25" customHeight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4.25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4.2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4.25" customHeight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4.25" customHeight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4.25" customHeight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4.2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4.2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4.25" customHeight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4.25" customHeight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4.25" customHeight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4.2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4.25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4.25" customHeight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4.25" customHeight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4.25" customHeight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4.25" customHeight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4.25" customHeight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4.25" customHeight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4.25" customHeight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4.25" customHeight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4.25" customHeight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4.2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4.25" customHeight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4.25" customHeight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4.25" customHeight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4.25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4.25" customHeight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4.25" customHeight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4.25" customHeight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4.25" customHeight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4.25" customHeight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4.25" customHeight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4.2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4.2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4.25" customHeight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4.25" customHeight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4.25" customHeight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4.25" customHeight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4.25" customHeight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4.25" customHeight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4.25" customHeight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4.25" customHeight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4.25" customHeight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4.25" customHeight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4.25" customHeight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4.25" customHeight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4.25" customHeight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4.25" customHeight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4.25" customHeight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4.25" customHeight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4.25" customHeight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4.25" customHeight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4.25" customHeight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4.25" customHeight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4.25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4.25" customHeight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4.25" customHeight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4.25" customHeight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4.25" customHeight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4.2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4.2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4.25" customHeight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4.25" customHeight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4.25" customHeight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4.25" customHeight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4.25" customHeight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4.25" customHeight="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4.25" customHeight="1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4.25" customHeight="1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4.25" customHeight="1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4.25" customHeight="1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4.25" customHeight="1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4.25" customHeight="1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4.25" customHeight="1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4.25" customHeight="1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4.25" customHeight="1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4.25" customHeight="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4.25" customHeight="1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4.25" customHeight="1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4.25" customHeight="1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4.25" customHeight="1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4.25" customHeight="1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4.25" customHeight="1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4.2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4.25" customHeight="1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4.2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4.2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4.2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4.25" customHeight="1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4.25" customHeight="1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4.25" customHeight="1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4.25" customHeight="1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4.25" customHeight="1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4.25" customHeight="1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4.25" customHeight="1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4.25" customHeight="1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4.25" customHeight="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4.25" customHeight="1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4.25" customHeight="1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4.25" customHeight="1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4.25" customHeight="1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4.25" customHeight="1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4.25" customHeight="1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4.25" customHeight="1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4.25" customHeight="1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4.25" customHeight="1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4.25" customHeight="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4.25" customHeight="1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4.25" customHeight="1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4.25" customHeight="1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4.25" customHeight="1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4.25" customHeight="1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4.25" customHeight="1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4.2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4.2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4.25" customHeight="1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4.25" customHeight="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4.25" customHeight="1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4.25" customHeight="1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4.25" customHeight="1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4.25" customHeight="1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4.25" customHeight="1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4.25" customHeight="1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4.25" customHeight="1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4.25" customHeight="1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4.25" customHeight="1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4.25" customHeight="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4.25" customHeight="1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4.25" customHeight="1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4.25" customHeight="1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4.25" customHeight="1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4.25" customHeight="1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4.25" customHeight="1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4.25" customHeight="1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4.25" customHeight="1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4.25" customHeight="1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4.25" customHeight="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4.25" customHeight="1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4.25" customHeight="1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4.25" customHeight="1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4.2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4.2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4.25" customHeight="1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4.25" customHeight="1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4.25" customHeight="1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4.25" customHeight="1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4.25" customHeight="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4.25" customHeight="1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4.25" customHeight="1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4.25" customHeigh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4.25" customHeigh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4.25" customHeigh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4.2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4.25" customHeigh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4.25" customHeight="1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4.25" customHeight="1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4.25" customHeight="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4.25" customHeight="1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4.25" customHeight="1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4.25" customHeight="1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4.25" customHeight="1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4.25" customHeight="1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4.25" customHeight="1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4.25" customHeight="1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4.25" customHeight="1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4.25" customHeight="1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4.25" customHeight="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4.2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4.2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4.25" customHeight="1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4.25" customHeight="1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4.25" customHeight="1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4.25" customHeigh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4.25" customHeigh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4.25" customHeigh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4.25" customHeigh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4.25" customHeigh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4.25" customHeigh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4.25" customHeight="1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4.25" customHeight="1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4.25" customHeight="1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4.25" customHeight="1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4.25" customHeight="1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4.25" customHeight="1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4.25" customHeight="1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4.25" customHeight="1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4.25" customHeight="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4.25" customHeight="1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4.25" customHeight="1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4.25" customHeight="1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4.25" customHeight="1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4.25" customHeight="1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4.25" customHeight="1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4.25" customHeight="1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4.2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4.2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4.25" customHeight="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4.25" customHeight="1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4.25" customHeight="1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4.25" customHeight="1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4.25" customHeight="1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4.25" customHeight="1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4.25" customHeight="1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4.25" customHeight="1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4.25" customHeight="1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4.25" customHeight="1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4.25" customHeight="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4.2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4.2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4.2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4.2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4.2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4.2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4.2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4.2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4.2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4.2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4.2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4.2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4.2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4.2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4.2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4.2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4.2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4.2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4.2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4.2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4.2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4.2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4.2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4.2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4.2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4.2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4.2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4.2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4.2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4.2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4.2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4.2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4.2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4.25" customHeight="1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4.25" customHeight="1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4.25" customHeight="1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4.25" customHeight="1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4.25" customHeight="1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4.25" customHeight="1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4.25" customHeight="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4.25" customHeight="1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4.2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4.2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4.25" customHeight="1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4.25" customHeight="1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4.25" customHeight="1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4.25" customHeight="1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4.25" customHeight="1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4.25" customHeight="1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4.25" customHeight="1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4.25" customHeight="1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4.25" customHeight="1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4.25" customHeight="1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4.25" customHeight="1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4.25" customHeight="1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4.25" customHeight="1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4.25" customHeight="1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4.25" customHeight="1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4.25" customHeight="1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4.25" customHeight="1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4.25" customHeight="1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4.25" customHeight="1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4.25" customHeight="1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4.25" customHeight="1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4.25" customHeight="1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4.25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4.25" customHeight="1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4.25" customHeight="1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4.2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4.2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4.25" customHeight="1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4.25" customHeight="1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4.25" customHeight="1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4.25" customHeight="1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4.2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4.2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4.2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4.25" customHeight="1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4.25" customHeight="1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4.25" customHeight="1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4.25" customHeight="1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4.25" customHeight="1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4.25" customHeight="1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4.25" customHeight="1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4.25" customHeight="1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4.25" customHeight="1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4.25" customHeight="1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4.25" customHeight="1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4.25" customHeight="1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4.25" customHeight="1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4.25" customHeight="1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4.25" customHeight="1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4.25" customHeight="1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4.25" customHeight="1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4.25" customHeight="1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4.25" customHeight="1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4.25" customHeight="1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4.25" customHeight="1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4.25" customHeight="1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4.25" customHeight="1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4.25" customHeight="1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4.25" customHeight="1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4.25" customHeight="1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4.25" customHeight="1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4.25" customHeight="1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4.25" customHeight="1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4.25" customHeight="1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4.25" customHeight="1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4.25" customHeight="1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4.25" customHeight="1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4.25" customHeight="1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4.25" customHeight="1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4.25" customHeight="1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4.25" customHeight="1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4.25" customHeight="1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4.25" customHeight="1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4.25" customHeight="1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4.25" customHeight="1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4.25" customHeight="1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4.25" customHeight="1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4.25" customHeight="1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4.25" customHeight="1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4.25" customHeight="1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4.25" customHeight="1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4.25" customHeight="1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4.25" customHeight="1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4.25" customHeight="1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4.25" customHeight="1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4.25" customHeight="1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4.25" customHeight="1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4.25" customHeight="1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4.25" customHeight="1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4.25" customHeight="1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4.25" customHeight="1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4.25" customHeight="1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4.25" customHeight="1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4.25" customHeight="1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4.25" customHeight="1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4.25" customHeight="1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4.25" customHeight="1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4.25" customHeight="1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4.25" customHeight="1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4.25" customHeight="1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4.25" customHeight="1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4.25" customHeight="1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4.25" customHeight="1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4.25" customHeight="1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4.25" customHeight="1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4.25" customHeight="1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4.25" customHeight="1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4.25" customHeight="1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4.25" customHeight="1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4.25" customHeight="1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4.25" customHeight="1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4.25" customHeight="1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4.25" customHeight="1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4.25" customHeight="1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4.25" customHeight="1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4.25" customHeight="1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4.25" customHeight="1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4.25" customHeight="1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4.25" customHeight="1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4.25" customHeight="1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4.25" customHeight="1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4.25" customHeight="1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4.25" customHeight="1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4.25" customHeight="1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4.25" customHeight="1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4.25" customHeight="1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4.25" customHeight="1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4.25" customHeight="1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4.25" customHeight="1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4.25" customHeight="1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4.25" customHeight="1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4.25" customHeight="1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4.25" customHeight="1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4.25" customHeight="1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4.25" customHeight="1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4.25" customHeight="1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4.25" customHeight="1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4.25" customHeight="1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4.25" customHeight="1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4.25" customHeight="1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4.25" customHeight="1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4.25" customHeight="1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4.25" customHeight="1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4.25" customHeight="1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4.25" customHeight="1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4.25" customHeight="1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4.25" customHeight="1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4.25" customHeight="1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4.25" customHeight="1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4.25" customHeight="1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4.25" customHeight="1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4.25" customHeight="1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4.25" customHeight="1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4.25" customHeight="1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4.25" customHeight="1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4.25" customHeight="1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4.25" customHeight="1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4.25" customHeight="1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4.25" customHeight="1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4.25" customHeight="1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4.25" customHeight="1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4.25" customHeight="1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4.25" customHeight="1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4.25" customHeight="1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4.25" customHeight="1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4.25" customHeight="1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4.25" customHeight="1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4.25" customHeight="1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4.25" customHeight="1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4.25" customHeight="1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4.25" customHeight="1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4.25" customHeight="1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4.25" customHeight="1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4.25" customHeight="1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4.25" customHeight="1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4.25" customHeight="1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4.25" customHeight="1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4.25" customHeight="1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4.25" customHeight="1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4.25" customHeight="1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4.25" customHeight="1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4.25" customHeight="1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4.25" customHeight="1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4.25" customHeight="1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4.25" customHeight="1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4.25" customHeight="1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4.25" customHeight="1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4.25" customHeight="1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4.25" customHeight="1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4.25" customHeight="1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4.25" customHeight="1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4.25" customHeight="1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4.25" customHeight="1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4.25" customHeight="1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4.25" customHeight="1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4.25" customHeight="1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4.25" customHeight="1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4.25" customHeight="1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4.25" customHeight="1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4.25" customHeight="1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4.25" customHeight="1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4.25" customHeight="1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4.25" customHeight="1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4.25" customHeight="1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4.25" customHeight="1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4.25" customHeight="1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4.25" customHeight="1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4.25" customHeight="1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4.25" customHeight="1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4.25" customHeight="1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4.25" customHeight="1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4.25" customHeight="1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4.25" customHeight="1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4.25" customHeight="1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4.25" customHeight="1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4.25" customHeight="1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4.25" customHeight="1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4.25" customHeight="1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4.25" customHeight="1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4.25" customHeight="1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4.25" customHeight="1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4.25" customHeight="1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4.25" customHeight="1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4.25" customHeight="1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4.25" customHeight="1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4.25" customHeight="1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4.25" customHeight="1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4.25" customHeight="1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4.25" customHeight="1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4.25" customHeight="1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4.25" customHeight="1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4.25" customHeight="1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4.25" customHeight="1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4.25" customHeight="1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4.25" customHeight="1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4.25" customHeight="1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4.25" customHeight="1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4.25" customHeight="1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4.25" customHeight="1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4.25" customHeight="1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4.25" customHeight="1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4.25" customHeight="1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4.25" customHeight="1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4.25" customHeight="1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4.25" customHeight="1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4.25" customHeight="1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4.25" customHeight="1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4.25" customHeight="1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4.25" customHeight="1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4.25" customHeight="1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4.25" customHeight="1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4.25" customHeight="1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4.25" customHeight="1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4.25" customHeight="1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4.25" customHeight="1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4.25" customHeight="1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4.25" customHeight="1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4.25" customHeight="1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4.25" customHeight="1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4.25" customHeight="1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4.25" customHeight="1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4.25" customHeight="1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4.25" customHeight="1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4.25" customHeight="1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4.25" customHeight="1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4.25" customHeight="1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4.25" customHeight="1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4.25" customHeight="1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4.25" customHeight="1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4.25" customHeight="1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4.25" customHeight="1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4.25" customHeight="1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4.25" customHeight="1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4.25" customHeight="1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4.25" customHeight="1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4.25" customHeight="1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4.25" customHeight="1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4.25" customHeight="1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4.25" customHeight="1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4.25" customHeight="1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4.25" customHeight="1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4.25" customHeight="1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4.25" customHeight="1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4.25" customHeight="1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4.25" customHeight="1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4.25" customHeight="1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4.25" customHeight="1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4.25" customHeight="1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4.25" customHeight="1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4.25" customHeight="1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4.25" customHeight="1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4.25" customHeight="1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4.25" customHeight="1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4.25" customHeight="1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4.25" customHeight="1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4.25" customHeight="1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4.25" customHeight="1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4.25" customHeight="1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4.25" customHeight="1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4.25" customHeight="1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4.25" customHeight="1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4.25" customHeight="1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4.25" customHeight="1">
      <c r="A927" s="116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4.25" customHeight="1">
      <c r="A928" s="116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4.25" customHeight="1">
      <c r="A929" s="116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4.25" customHeight="1">
      <c r="A930" s="116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4.25" customHeight="1">
      <c r="A931" s="116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4.25" customHeight="1">
      <c r="A932" s="116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4.25" customHeight="1">
      <c r="A933" s="116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4.25" customHeight="1">
      <c r="A934" s="116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4.25" customHeight="1">
      <c r="A935" s="116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4.25" customHeight="1">
      <c r="A936" s="116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4.25" customHeight="1">
      <c r="A937" s="116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4.25" customHeight="1">
      <c r="A938" s="116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4.25" customHeight="1">
      <c r="A939" s="116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4.25" customHeight="1">
      <c r="A940" s="116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4.25" customHeight="1">
      <c r="A941" s="116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4.25" customHeight="1">
      <c r="A942" s="116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4.25" customHeight="1">
      <c r="A943" s="116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4.25" customHeight="1">
      <c r="A944" s="116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4.25" customHeight="1">
      <c r="A945" s="116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4.25" customHeight="1">
      <c r="A946" s="116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4.25" customHeight="1">
      <c r="A947" s="116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4.25" customHeight="1">
      <c r="A948" s="116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4.25" customHeight="1">
      <c r="A949" s="116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4.25" customHeight="1">
      <c r="A950" s="116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4.25" customHeight="1">
      <c r="A951" s="116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4.25" customHeight="1">
      <c r="A952" s="116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4.25" customHeight="1">
      <c r="A953" s="116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4.25" customHeight="1">
      <c r="A954" s="116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4.25" customHeight="1">
      <c r="A955" s="116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4.25" customHeight="1">
      <c r="A956" s="116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4.25" customHeight="1">
      <c r="A957" s="116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4.25" customHeight="1">
      <c r="A958" s="116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4.25" customHeight="1">
      <c r="A959" s="116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4.25" customHeight="1">
      <c r="A960" s="116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4.25" customHeight="1">
      <c r="A961" s="116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4.25" customHeight="1">
      <c r="A962" s="116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4.25" customHeight="1">
      <c r="A963" s="116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4.25" customHeight="1">
      <c r="A964" s="116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4.25" customHeight="1">
      <c r="A965" s="116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4.25" customHeight="1">
      <c r="A966" s="116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4.25" customHeight="1">
      <c r="A967" s="116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4.25" customHeight="1">
      <c r="A968" s="116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4.25" customHeight="1">
      <c r="A969" s="116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4.25" customHeight="1">
      <c r="A970" s="116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4.25" customHeight="1">
      <c r="A971" s="116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4.25" customHeight="1">
      <c r="A972" s="116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4.25" customHeight="1">
      <c r="A973" s="116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4.25" customHeight="1">
      <c r="A974" s="116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4.25" customHeight="1">
      <c r="A975" s="116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4.25" customHeight="1">
      <c r="A976" s="116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4.25" customHeight="1">
      <c r="A977" s="116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4.25" customHeight="1">
      <c r="A978" s="116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4.25" customHeight="1">
      <c r="A979" s="116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4.25" customHeight="1">
      <c r="A980" s="116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4.25" customHeight="1">
      <c r="A981" s="116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4.25" customHeight="1">
      <c r="A982" s="116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4.25" customHeight="1">
      <c r="A983" s="116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4.25" customHeight="1">
      <c r="A984" s="116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4.25" customHeight="1">
      <c r="A985" s="116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4.25" customHeight="1">
      <c r="A986" s="116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4.25" customHeight="1">
      <c r="A987" s="116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4.25" customHeight="1">
      <c r="A988" s="116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4.25" customHeight="1">
      <c r="A989" s="116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4.25" customHeight="1">
      <c r="A990" s="116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4.25" customHeight="1">
      <c r="A991" s="116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4.25" customHeight="1">
      <c r="A992" s="116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4.25" customHeight="1">
      <c r="A993" s="116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4.25" customHeight="1">
      <c r="A994" s="116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4.25" customHeight="1">
      <c r="A995" s="116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4.25" customHeight="1">
      <c r="A996" s="116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4.25" customHeight="1">
      <c r="A997" s="116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4.25" customHeight="1">
      <c r="A998" s="116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4.25" customHeight="1">
      <c r="A999" s="116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4.25" customHeight="1">
      <c r="A1000" s="116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mergeCells count="4">
    <mergeCell ref="B11:C11"/>
    <mergeCell ref="B13:E13"/>
    <mergeCell ref="B15:E15"/>
    <mergeCell ref="B17:E17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4"/>
  <sheetViews>
    <sheetView showGridLines="0" workbookViewId="0"/>
  </sheetViews>
  <sheetFormatPr defaultColWidth="14.44140625" defaultRowHeight="15" customHeight="1"/>
  <cols>
    <col min="1" max="3" width="8.88671875" customWidth="1"/>
    <col min="4" max="4" width="47.5546875" customWidth="1"/>
    <col min="5" max="7" width="9.109375" hidden="1" customWidth="1"/>
    <col min="8" max="8" width="21.33203125" customWidth="1"/>
    <col min="9" max="9" width="11.5546875" customWidth="1"/>
    <col min="10" max="10" width="9.109375" hidden="1" customWidth="1"/>
    <col min="11" max="11" width="8.44140625" customWidth="1"/>
    <col min="12" max="12" width="3.6640625" customWidth="1"/>
    <col min="13" max="13" width="6.44140625" customWidth="1"/>
    <col min="14" max="14" width="46" customWidth="1"/>
    <col min="15" max="15" width="5.88671875" customWidth="1"/>
    <col min="16" max="16" width="0.109375" customWidth="1"/>
    <col min="17" max="17" width="7.6640625" customWidth="1"/>
    <col min="18" max="26" width="8.88671875" customWidth="1"/>
  </cols>
  <sheetData>
    <row r="1" spans="1:26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>
      <c r="A2" s="1"/>
      <c r="B2" s="2" t="s">
        <v>0</v>
      </c>
      <c r="C2" s="2"/>
      <c r="D2" s="2"/>
      <c r="E2" s="2"/>
      <c r="F2" s="2"/>
      <c r="G2" s="2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6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60"/>
      <c r="Q4" s="60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 thickBot="1">
      <c r="A5" s="3"/>
      <c r="B5" s="85" t="s">
        <v>2</v>
      </c>
      <c r="C5" s="86"/>
      <c r="D5" s="86"/>
      <c r="E5" s="86"/>
      <c r="F5" s="86"/>
      <c r="G5" s="87"/>
      <c r="H5" s="7">
        <f>SUM(H8,H12,H20,H26,H30,H33)</f>
        <v>2995332</v>
      </c>
      <c r="I5" s="4"/>
      <c r="J5" s="4"/>
      <c r="K5" s="4"/>
      <c r="M5" s="91"/>
      <c r="N5" s="94" t="s">
        <v>4</v>
      </c>
      <c r="O5" s="3"/>
      <c r="P5" s="105"/>
      <c r="Q5" s="91"/>
      <c r="R5" s="3"/>
      <c r="S5" s="3"/>
      <c r="T5" s="3"/>
      <c r="U5" s="3"/>
      <c r="V5" s="3"/>
      <c r="W5" s="3"/>
      <c r="X5" s="3"/>
      <c r="Y5" s="3"/>
      <c r="Z5" s="3"/>
    </row>
    <row r="6" spans="1:26" s="68" customFormat="1" ht="21.75" customHeight="1" thickBot="1">
      <c r="A6" s="58"/>
      <c r="B6" s="95" t="s">
        <v>102</v>
      </c>
      <c r="C6" s="96"/>
      <c r="D6" s="97"/>
      <c r="E6" s="93"/>
      <c r="F6" s="93"/>
      <c r="G6" s="93"/>
      <c r="H6" s="99">
        <v>4</v>
      </c>
      <c r="I6" s="60"/>
      <c r="J6" s="60"/>
      <c r="K6" s="60"/>
      <c r="M6" s="91"/>
      <c r="N6" s="108" t="s">
        <v>9</v>
      </c>
      <c r="O6" s="3"/>
      <c r="P6" s="105"/>
      <c r="Q6" s="91"/>
      <c r="R6" s="58"/>
      <c r="S6" s="58"/>
      <c r="T6" s="58"/>
      <c r="U6" s="58"/>
      <c r="V6" s="58"/>
      <c r="W6" s="58"/>
      <c r="X6" s="58"/>
      <c r="Y6" s="58"/>
      <c r="Z6" s="58"/>
    </row>
    <row r="7" spans="1:26" s="68" customFormat="1" ht="25.05" customHeight="1">
      <c r="A7" s="58"/>
      <c r="B7" s="98" t="s">
        <v>103</v>
      </c>
      <c r="C7" s="98"/>
      <c r="D7" s="98"/>
      <c r="E7" s="93"/>
      <c r="F7" s="93"/>
      <c r="G7" s="93"/>
      <c r="H7" s="100">
        <v>350</v>
      </c>
      <c r="I7" s="60"/>
      <c r="J7" s="60"/>
      <c r="K7" s="60"/>
      <c r="M7" s="91"/>
      <c r="N7" s="109">
        <f>(SUM('12 месяцев'!D47:O47))/12</f>
        <v>1075312.5</v>
      </c>
      <c r="O7" s="3"/>
      <c r="P7" s="105"/>
      <c r="Q7" s="91"/>
      <c r="R7" s="58"/>
      <c r="S7" s="58"/>
      <c r="T7" s="58"/>
      <c r="U7" s="58"/>
      <c r="V7" s="58"/>
      <c r="W7" s="58"/>
      <c r="X7" s="58"/>
      <c r="Y7" s="58"/>
      <c r="Z7" s="58"/>
    </row>
    <row r="8" spans="1:26" ht="25.05" customHeight="1">
      <c r="A8" s="3"/>
      <c r="B8" s="88" t="s">
        <v>6</v>
      </c>
      <c r="C8" s="86"/>
      <c r="D8" s="86"/>
      <c r="E8" s="86"/>
      <c r="F8" s="86"/>
      <c r="G8" s="87"/>
      <c r="H8" s="9">
        <f>SUM(H9:H11)</f>
        <v>552000</v>
      </c>
      <c r="I8" s="4"/>
      <c r="J8" s="4"/>
      <c r="K8" s="4"/>
      <c r="L8" s="4"/>
      <c r="M8" s="60"/>
      <c r="N8" s="108" t="s">
        <v>13</v>
      </c>
      <c r="O8" s="3"/>
      <c r="P8" s="106"/>
      <c r="Q8" s="60"/>
      <c r="R8" s="3"/>
      <c r="S8" s="3"/>
      <c r="T8" s="3"/>
      <c r="U8" s="3"/>
      <c r="V8" s="3"/>
      <c r="W8" s="3"/>
      <c r="X8" s="3"/>
      <c r="Y8" s="3"/>
      <c r="Z8" s="3"/>
    </row>
    <row r="9" spans="1:26" ht="25.05" customHeight="1">
      <c r="A9" s="3"/>
      <c r="B9" s="69" t="s">
        <v>8</v>
      </c>
      <c r="C9" s="70"/>
      <c r="D9" s="71"/>
      <c r="E9" s="11"/>
      <c r="F9" s="11"/>
      <c r="G9" s="11"/>
      <c r="H9" s="13">
        <v>300000</v>
      </c>
      <c r="I9" s="4"/>
      <c r="J9" s="4"/>
      <c r="K9" s="4"/>
      <c r="L9" s="4"/>
      <c r="M9" s="104"/>
      <c r="N9" s="110">
        <f>(SUM('12 месяцев'!D75:O75))/12</f>
        <v>658330.66666666663</v>
      </c>
      <c r="O9" s="3"/>
      <c r="P9" s="107"/>
      <c r="Q9" s="60"/>
      <c r="R9" s="3"/>
      <c r="S9" s="3"/>
      <c r="T9" s="3"/>
      <c r="U9" s="3"/>
      <c r="V9" s="3"/>
      <c r="W9" s="3"/>
      <c r="X9" s="3"/>
      <c r="Y9" s="3"/>
      <c r="Z9" s="3"/>
    </row>
    <row r="10" spans="1:26" ht="25.05" customHeight="1">
      <c r="A10" s="3"/>
      <c r="B10" s="69" t="s">
        <v>59</v>
      </c>
      <c r="C10" s="70"/>
      <c r="D10" s="71"/>
      <c r="E10" s="11"/>
      <c r="F10" s="11"/>
      <c r="G10" s="11"/>
      <c r="H10" s="13">
        <v>240000</v>
      </c>
      <c r="I10" s="4"/>
      <c r="J10" s="4"/>
      <c r="K10" s="4"/>
      <c r="L10" s="4"/>
      <c r="M10" s="104"/>
      <c r="N10" s="108" t="s">
        <v>15</v>
      </c>
      <c r="O10" s="3"/>
      <c r="P10" s="107"/>
      <c r="Q10" s="60"/>
      <c r="R10" s="3"/>
      <c r="S10" s="3"/>
      <c r="T10" s="3"/>
      <c r="U10" s="3"/>
      <c r="V10" s="3"/>
      <c r="W10" s="3"/>
      <c r="X10" s="3"/>
      <c r="Y10" s="3"/>
      <c r="Z10" s="3"/>
    </row>
    <row r="11" spans="1:26" ht="25.05" customHeight="1">
      <c r="A11" s="3"/>
      <c r="B11" s="69" t="s">
        <v>12</v>
      </c>
      <c r="C11" s="70"/>
      <c r="D11" s="71"/>
      <c r="E11" s="11"/>
      <c r="F11" s="11"/>
      <c r="G11" s="11"/>
      <c r="H11" s="13">
        <v>12000</v>
      </c>
      <c r="I11" s="4"/>
      <c r="J11" s="4"/>
      <c r="K11" s="4"/>
      <c r="L11" s="4"/>
      <c r="M11" s="60"/>
      <c r="N11" s="111" t="s">
        <v>92</v>
      </c>
      <c r="O11" s="3"/>
      <c r="P11" s="106"/>
      <c r="Q11" s="60"/>
      <c r="R11" s="3"/>
      <c r="S11" s="3"/>
      <c r="T11" s="3"/>
      <c r="U11" s="3"/>
      <c r="V11" s="3"/>
      <c r="W11" s="3"/>
      <c r="X11" s="3"/>
      <c r="Y11" s="3"/>
      <c r="Z11" s="3"/>
    </row>
    <row r="12" spans="1:26" ht="25.05" customHeight="1">
      <c r="A12" s="3"/>
      <c r="B12" s="88" t="s">
        <v>60</v>
      </c>
      <c r="C12" s="86"/>
      <c r="D12" s="86"/>
      <c r="E12" s="86"/>
      <c r="F12" s="86"/>
      <c r="G12" s="87"/>
      <c r="H12" s="9">
        <f>SUM(H13:H19)</f>
        <v>2123332</v>
      </c>
      <c r="I12" s="101"/>
      <c r="J12" s="101"/>
      <c r="K12" s="101"/>
      <c r="L12" s="4"/>
      <c r="M12" s="104"/>
      <c r="N12" s="108" t="s">
        <v>17</v>
      </c>
      <c r="O12" s="3"/>
      <c r="P12" s="106"/>
      <c r="Q12" s="60"/>
      <c r="R12" s="3"/>
      <c r="S12" s="3"/>
      <c r="T12" s="3"/>
      <c r="U12" s="3"/>
      <c r="V12" s="3"/>
      <c r="W12" s="3"/>
      <c r="X12" s="3"/>
      <c r="Y12" s="3"/>
      <c r="Z12" s="3"/>
    </row>
    <row r="13" spans="1:26" ht="25.05" customHeight="1">
      <c r="A13" s="3"/>
      <c r="B13" s="69" t="s">
        <v>61</v>
      </c>
      <c r="C13" s="70"/>
      <c r="D13" s="71"/>
      <c r="E13" s="11"/>
      <c r="F13" s="11"/>
      <c r="G13" s="11"/>
      <c r="H13" s="13">
        <v>80000</v>
      </c>
      <c r="I13" s="101"/>
      <c r="J13" s="101"/>
      <c r="K13" s="101"/>
      <c r="L13" s="4"/>
      <c r="M13" s="104"/>
      <c r="N13" s="112">
        <f>(SUM('12 месяцев'!D76:O76))/12</f>
        <v>0.60843098584255395</v>
      </c>
      <c r="O13" s="3"/>
      <c r="P13" s="106"/>
      <c r="Q13" s="60"/>
      <c r="R13" s="3"/>
      <c r="S13" s="3"/>
      <c r="T13" s="3"/>
      <c r="U13" s="3"/>
      <c r="V13" s="3"/>
      <c r="W13" s="3"/>
      <c r="X13" s="3"/>
      <c r="Y13" s="3"/>
      <c r="Z13" s="3"/>
    </row>
    <row r="14" spans="1:26" ht="25.05" customHeight="1">
      <c r="A14" s="3"/>
      <c r="B14" s="69" t="s">
        <v>62</v>
      </c>
      <c r="C14" s="70"/>
      <c r="D14" s="71"/>
      <c r="E14" s="11"/>
      <c r="F14" s="11"/>
      <c r="G14" s="11"/>
      <c r="H14" s="13">
        <f>I14*H6</f>
        <v>1133332</v>
      </c>
      <c r="I14" s="101">
        <v>283333</v>
      </c>
      <c r="J14" s="101"/>
      <c r="K14" s="102"/>
      <c r="L14" s="4"/>
      <c r="M14" s="60"/>
      <c r="N14" s="60"/>
      <c r="O14" s="3"/>
      <c r="P14" s="106"/>
      <c r="Q14" s="60"/>
      <c r="R14" s="3"/>
      <c r="S14" s="3"/>
      <c r="T14" s="3"/>
      <c r="U14" s="3"/>
      <c r="V14" s="3"/>
      <c r="W14" s="3"/>
      <c r="X14" s="3"/>
      <c r="Y14" s="3"/>
      <c r="Z14" s="3"/>
    </row>
    <row r="15" spans="1:26" ht="25.05" customHeight="1">
      <c r="A15" s="3"/>
      <c r="B15" s="69" t="s">
        <v>63</v>
      </c>
      <c r="C15" s="70"/>
      <c r="D15" s="71"/>
      <c r="E15" s="11"/>
      <c r="F15" s="11"/>
      <c r="G15" s="11"/>
      <c r="H15" s="13">
        <f>I15*H6</f>
        <v>240000</v>
      </c>
      <c r="I15" s="101">
        <v>60000</v>
      </c>
      <c r="J15" s="101"/>
      <c r="K15" s="101"/>
      <c r="L15" s="4"/>
      <c r="M15" s="104"/>
      <c r="N15" s="67"/>
      <c r="O15" s="3"/>
      <c r="P15" s="106"/>
      <c r="Q15" s="60"/>
      <c r="R15" s="3"/>
      <c r="S15" s="3"/>
      <c r="T15" s="3"/>
      <c r="U15" s="3"/>
      <c r="V15" s="3"/>
      <c r="W15" s="3"/>
      <c r="X15" s="3"/>
      <c r="Y15" s="3"/>
      <c r="Z15" s="3"/>
    </row>
    <row r="16" spans="1:26" ht="25.05" customHeight="1">
      <c r="A16" s="3"/>
      <c r="B16" s="69" t="s">
        <v>64</v>
      </c>
      <c r="C16" s="70"/>
      <c r="D16" s="71"/>
      <c r="E16" s="11"/>
      <c r="F16" s="11"/>
      <c r="G16" s="11"/>
      <c r="H16" s="13">
        <f>I16*H6</f>
        <v>120000</v>
      </c>
      <c r="I16" s="101">
        <v>30000</v>
      </c>
      <c r="J16" s="101"/>
      <c r="K16" s="101"/>
      <c r="L16" s="4"/>
      <c r="M16" s="104"/>
      <c r="N16" s="67"/>
      <c r="O16" s="3"/>
      <c r="P16" s="106"/>
      <c r="Q16" s="60"/>
      <c r="R16" s="3"/>
      <c r="S16" s="3"/>
      <c r="T16" s="3"/>
      <c r="U16" s="3"/>
      <c r="V16" s="3"/>
      <c r="W16" s="3"/>
      <c r="X16" s="3"/>
      <c r="Y16" s="3"/>
      <c r="Z16" s="3"/>
    </row>
    <row r="17" spans="1:26" ht="25.05" customHeight="1">
      <c r="A17" s="58"/>
      <c r="B17" s="69" t="s">
        <v>65</v>
      </c>
      <c r="C17" s="70"/>
      <c r="D17" s="71"/>
      <c r="E17" s="59"/>
      <c r="F17" s="59"/>
      <c r="G17" s="59"/>
      <c r="H17" s="13">
        <f>I17*H6</f>
        <v>500000</v>
      </c>
      <c r="I17" s="101">
        <v>125000</v>
      </c>
      <c r="J17" s="101"/>
      <c r="K17" s="101"/>
      <c r="L17" s="60"/>
      <c r="M17" s="61"/>
      <c r="N17" s="67"/>
      <c r="O17" s="3"/>
      <c r="P17" s="106"/>
      <c r="Q17" s="60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25.05" customHeight="1">
      <c r="A18" s="58"/>
      <c r="B18" s="69" t="s">
        <v>66</v>
      </c>
      <c r="C18" s="70"/>
      <c r="D18" s="71"/>
      <c r="E18" s="59"/>
      <c r="F18" s="59"/>
      <c r="G18" s="59"/>
      <c r="H18" s="13">
        <v>50000</v>
      </c>
      <c r="I18" s="101"/>
      <c r="J18" s="101"/>
      <c r="K18" s="101"/>
      <c r="L18" s="60"/>
      <c r="M18" s="61"/>
      <c r="N18" s="67"/>
      <c r="O18" s="3"/>
      <c r="P18" s="106"/>
      <c r="Q18" s="60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25.05" hidden="1" customHeight="1">
      <c r="A19" s="3"/>
      <c r="B19" s="69"/>
      <c r="C19" s="70"/>
      <c r="D19" s="71"/>
      <c r="E19" s="11"/>
      <c r="F19" s="11"/>
      <c r="G19" s="11"/>
      <c r="H19" s="13"/>
      <c r="I19" s="101"/>
      <c r="J19" s="101"/>
      <c r="K19" s="101"/>
      <c r="L19" s="4"/>
      <c r="M19" s="60"/>
      <c r="N19" s="60"/>
      <c r="O19" s="3"/>
      <c r="P19" s="106"/>
      <c r="Q19" s="60"/>
      <c r="R19" s="3"/>
      <c r="S19" s="3"/>
      <c r="T19" s="3"/>
      <c r="U19" s="3"/>
      <c r="V19" s="3"/>
      <c r="W19" s="3"/>
      <c r="X19" s="3"/>
      <c r="Y19" s="3"/>
      <c r="Z19" s="3"/>
    </row>
    <row r="20" spans="1:26" ht="25.05" customHeight="1">
      <c r="A20" s="3"/>
      <c r="B20" s="88" t="s">
        <v>67</v>
      </c>
      <c r="C20" s="86"/>
      <c r="D20" s="86"/>
      <c r="E20" s="86"/>
      <c r="F20" s="86"/>
      <c r="G20" s="87"/>
      <c r="H20" s="9">
        <f>SUM(H21:H25)</f>
        <v>92000</v>
      </c>
      <c r="I20" s="103" t="s">
        <v>98</v>
      </c>
      <c r="J20" s="101">
        <v>250</v>
      </c>
      <c r="K20" s="101">
        <v>250</v>
      </c>
      <c r="L20" s="4"/>
      <c r="M20" s="104"/>
      <c r="N20" s="67"/>
      <c r="O20" s="3"/>
      <c r="P20" s="106"/>
      <c r="Q20" s="60"/>
      <c r="R20" s="3"/>
      <c r="S20" s="3"/>
      <c r="T20" s="3"/>
      <c r="U20" s="3"/>
      <c r="V20" s="3"/>
      <c r="W20" s="3"/>
      <c r="X20" s="3"/>
      <c r="Y20" s="3"/>
      <c r="Z20" s="3"/>
    </row>
    <row r="21" spans="1:26" ht="25.05" customHeight="1">
      <c r="A21" s="3"/>
      <c r="B21" s="69" t="s">
        <v>97</v>
      </c>
      <c r="C21" s="70"/>
      <c r="D21" s="71"/>
      <c r="E21" s="11"/>
      <c r="F21" s="11"/>
      <c r="G21" s="11"/>
      <c r="H21" s="13">
        <v>50000</v>
      </c>
      <c r="I21" s="103" t="s">
        <v>99</v>
      </c>
      <c r="J21" s="101">
        <v>350</v>
      </c>
      <c r="K21" s="101">
        <v>350</v>
      </c>
      <c r="L21" s="4"/>
      <c r="M21" s="104"/>
      <c r="N21" s="67"/>
      <c r="O21" s="3"/>
      <c r="P21" s="106"/>
      <c r="Q21" s="60"/>
      <c r="R21" s="3"/>
      <c r="S21" s="3"/>
      <c r="T21" s="3"/>
      <c r="U21" s="3"/>
      <c r="V21" s="3"/>
      <c r="W21" s="3"/>
      <c r="X21" s="3"/>
      <c r="Y21" s="3"/>
      <c r="Z21" s="3"/>
    </row>
    <row r="22" spans="1:26" ht="25.05" customHeight="1">
      <c r="A22" s="3"/>
      <c r="B22" s="69" t="s">
        <v>68</v>
      </c>
      <c r="C22" s="70"/>
      <c r="D22" s="71"/>
      <c r="E22" s="11"/>
      <c r="F22" s="11"/>
      <c r="G22" s="11"/>
      <c r="H22" s="13">
        <v>2000</v>
      </c>
      <c r="I22" s="103" t="s">
        <v>100</v>
      </c>
      <c r="J22" s="101">
        <v>480</v>
      </c>
      <c r="K22" s="101">
        <v>480</v>
      </c>
      <c r="L22" s="4"/>
      <c r="M22" s="60"/>
      <c r="N22" s="60"/>
      <c r="O22" s="3"/>
      <c r="P22" s="106"/>
      <c r="Q22" s="60"/>
      <c r="R22" s="3"/>
      <c r="S22" s="3"/>
      <c r="T22" s="3"/>
      <c r="U22" s="3"/>
      <c r="V22" s="3"/>
      <c r="W22" s="3"/>
      <c r="X22" s="3"/>
      <c r="Y22" s="3"/>
      <c r="Z22" s="3"/>
    </row>
    <row r="23" spans="1:26" ht="25.05" customHeight="1">
      <c r="A23" s="3"/>
      <c r="B23" s="69" t="s">
        <v>20</v>
      </c>
      <c r="C23" s="70"/>
      <c r="D23" s="71"/>
      <c r="E23" s="11"/>
      <c r="F23" s="11"/>
      <c r="G23" s="11"/>
      <c r="H23" s="13">
        <v>20000</v>
      </c>
      <c r="I23" s="101"/>
      <c r="J23" s="101"/>
      <c r="K23" s="101"/>
      <c r="L23" s="4"/>
      <c r="M23" s="4"/>
      <c r="N23" s="4"/>
      <c r="O23" s="3"/>
      <c r="P23" s="60"/>
      <c r="Q23" s="60"/>
      <c r="R23" s="3"/>
      <c r="S23" s="3"/>
      <c r="T23" s="3"/>
      <c r="U23" s="3"/>
      <c r="V23" s="3"/>
      <c r="W23" s="3"/>
      <c r="X23" s="3"/>
      <c r="Y23" s="3"/>
      <c r="Z23" s="3"/>
    </row>
    <row r="24" spans="1:26" ht="25.05" customHeight="1">
      <c r="A24" s="3"/>
      <c r="B24" s="69" t="s">
        <v>69</v>
      </c>
      <c r="C24" s="70"/>
      <c r="D24" s="71"/>
      <c r="E24" s="11"/>
      <c r="F24" s="11"/>
      <c r="G24" s="11"/>
      <c r="H24" s="13">
        <v>15000</v>
      </c>
      <c r="I24" s="4"/>
      <c r="J24" s="4"/>
      <c r="K24" s="4"/>
      <c r="L24" s="4"/>
      <c r="M24" s="4"/>
      <c r="N24" s="4"/>
      <c r="O24" s="3"/>
      <c r="P24" s="60"/>
      <c r="Q24" s="60"/>
      <c r="R24" s="3"/>
      <c r="S24" s="3"/>
      <c r="T24" s="3"/>
      <c r="U24" s="3"/>
      <c r="V24" s="3"/>
      <c r="W24" s="3"/>
      <c r="X24" s="3"/>
      <c r="Y24" s="3"/>
      <c r="Z24" s="3"/>
    </row>
    <row r="25" spans="1:26" ht="25.05" customHeight="1">
      <c r="A25" s="3"/>
      <c r="B25" s="69" t="s">
        <v>70</v>
      </c>
      <c r="C25" s="70"/>
      <c r="D25" s="71"/>
      <c r="E25" s="11"/>
      <c r="F25" s="11"/>
      <c r="G25" s="11"/>
      <c r="H25" s="13">
        <v>5000</v>
      </c>
      <c r="I25" s="4"/>
      <c r="J25" s="4"/>
      <c r="K25" s="4"/>
      <c r="L25" s="4"/>
      <c r="M25" s="4"/>
      <c r="N25" s="4"/>
      <c r="O25" s="3"/>
      <c r="P25" s="60"/>
      <c r="Q25" s="60"/>
      <c r="R25" s="3"/>
      <c r="S25" s="3"/>
      <c r="T25" s="3"/>
      <c r="U25" s="3"/>
      <c r="V25" s="3"/>
      <c r="W25" s="3"/>
      <c r="X25" s="3"/>
      <c r="Y25" s="3"/>
      <c r="Z25" s="3"/>
    </row>
    <row r="26" spans="1:26" ht="25.05" customHeight="1">
      <c r="A26" s="3"/>
      <c r="B26" s="88" t="s">
        <v>71</v>
      </c>
      <c r="C26" s="86"/>
      <c r="D26" s="86"/>
      <c r="E26" s="86"/>
      <c r="F26" s="86"/>
      <c r="G26" s="87"/>
      <c r="H26" s="9">
        <f>SUM(H27:H29)</f>
        <v>40000</v>
      </c>
      <c r="I26" s="4"/>
      <c r="J26" s="4"/>
      <c r="K26" s="4"/>
      <c r="L26" s="4"/>
      <c r="M26" s="4"/>
      <c r="N26" s="4"/>
      <c r="O26" s="3"/>
      <c r="P26" s="60"/>
      <c r="Q26" s="60"/>
      <c r="R26" s="3"/>
      <c r="S26" s="3"/>
      <c r="T26" s="3"/>
      <c r="U26" s="3"/>
      <c r="V26" s="3"/>
      <c r="W26" s="3"/>
      <c r="X26" s="3"/>
      <c r="Y26" s="3"/>
      <c r="Z26" s="3"/>
    </row>
    <row r="27" spans="1:26" ht="25.05" customHeight="1">
      <c r="A27" s="3"/>
      <c r="B27" s="69" t="s">
        <v>72</v>
      </c>
      <c r="C27" s="70"/>
      <c r="D27" s="71"/>
      <c r="E27" s="11"/>
      <c r="F27" s="11"/>
      <c r="G27" s="11"/>
      <c r="H27" s="13">
        <v>10000</v>
      </c>
      <c r="I27" s="4"/>
      <c r="J27" s="4"/>
      <c r="K27" s="4"/>
      <c r="L27" s="4"/>
      <c r="M27" s="4"/>
      <c r="N27" s="4"/>
      <c r="O27" s="3"/>
      <c r="P27" s="60"/>
      <c r="Q27" s="60"/>
      <c r="R27" s="3"/>
      <c r="S27" s="3"/>
      <c r="T27" s="3"/>
      <c r="U27" s="3"/>
      <c r="V27" s="3"/>
      <c r="W27" s="3"/>
      <c r="X27" s="3"/>
      <c r="Y27" s="3"/>
      <c r="Z27" s="3"/>
    </row>
    <row r="28" spans="1:26" ht="25.05" customHeight="1">
      <c r="A28" s="3"/>
      <c r="B28" s="69" t="s">
        <v>73</v>
      </c>
      <c r="C28" s="70"/>
      <c r="D28" s="71"/>
      <c r="E28" s="11"/>
      <c r="F28" s="11"/>
      <c r="G28" s="11"/>
      <c r="H28" s="13">
        <v>20000</v>
      </c>
      <c r="I28" s="4"/>
      <c r="J28" s="4"/>
      <c r="K28" s="4"/>
      <c r="L28" s="4"/>
      <c r="M28" s="4"/>
      <c r="N28" s="4"/>
      <c r="O28" s="3"/>
      <c r="P28" s="60"/>
      <c r="Q28" s="60"/>
      <c r="R28" s="3"/>
      <c r="S28" s="3"/>
      <c r="T28" s="3"/>
      <c r="U28" s="3"/>
      <c r="V28" s="3"/>
      <c r="W28" s="3"/>
      <c r="X28" s="3"/>
      <c r="Y28" s="3"/>
      <c r="Z28" s="3"/>
    </row>
    <row r="29" spans="1:26" ht="25.05" customHeight="1">
      <c r="A29" s="3"/>
      <c r="B29" s="69" t="s">
        <v>74</v>
      </c>
      <c r="C29" s="70"/>
      <c r="D29" s="70"/>
      <c r="E29" s="70"/>
      <c r="F29" s="70"/>
      <c r="G29" s="71"/>
      <c r="H29" s="13">
        <v>10000</v>
      </c>
      <c r="I29" s="4"/>
      <c r="J29" s="4"/>
      <c r="K29" s="4"/>
      <c r="L29" s="4"/>
      <c r="M29" s="4"/>
      <c r="N29" s="4"/>
      <c r="O29" s="3"/>
      <c r="P29" s="60"/>
      <c r="Q29" s="60"/>
      <c r="R29" s="3"/>
      <c r="S29" s="3"/>
      <c r="T29" s="3"/>
      <c r="U29" s="3"/>
      <c r="V29" s="3"/>
      <c r="W29" s="3"/>
      <c r="X29" s="3"/>
      <c r="Y29" s="3"/>
      <c r="Z29" s="3"/>
    </row>
    <row r="30" spans="1:26" ht="25.05" customHeight="1">
      <c r="A30" s="58"/>
      <c r="B30" s="88" t="s">
        <v>19</v>
      </c>
      <c r="C30" s="86"/>
      <c r="D30" s="86"/>
      <c r="E30" s="86"/>
      <c r="F30" s="86"/>
      <c r="G30" s="87"/>
      <c r="H30" s="9">
        <f>SUM(H31:H32)</f>
        <v>15000</v>
      </c>
      <c r="I30" s="60"/>
      <c r="J30" s="60"/>
      <c r="K30" s="60"/>
      <c r="L30" s="60"/>
      <c r="M30" s="60"/>
      <c r="N30" s="60"/>
      <c r="O30" s="3"/>
      <c r="P30" s="60"/>
      <c r="Q30" s="60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25.05" customHeight="1">
      <c r="A31" s="58"/>
      <c r="B31" s="69" t="s">
        <v>75</v>
      </c>
      <c r="C31" s="70"/>
      <c r="D31" s="70"/>
      <c r="E31" s="19"/>
      <c r="F31" s="19"/>
      <c r="G31" s="19"/>
      <c r="H31" s="13">
        <v>15000</v>
      </c>
      <c r="I31" s="60"/>
      <c r="J31" s="60"/>
      <c r="K31" s="60"/>
      <c r="L31" s="60"/>
      <c r="M31" s="60"/>
      <c r="N31" s="60"/>
      <c r="O31" s="3"/>
      <c r="P31" s="60"/>
      <c r="Q31" s="60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25.05" hidden="1" customHeight="1">
      <c r="A32" s="58"/>
      <c r="B32" s="69"/>
      <c r="C32" s="70"/>
      <c r="D32" s="70"/>
      <c r="E32" s="19"/>
      <c r="F32" s="19"/>
      <c r="G32" s="19"/>
      <c r="H32" s="13"/>
      <c r="I32" s="60"/>
      <c r="J32" s="60"/>
      <c r="K32" s="60"/>
      <c r="L32" s="60"/>
      <c r="M32" s="60"/>
      <c r="N32" s="60"/>
      <c r="O32" s="3"/>
      <c r="P32" s="60"/>
      <c r="Q32" s="60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25.05" customHeight="1">
      <c r="A33" s="58"/>
      <c r="B33" s="88" t="s">
        <v>91</v>
      </c>
      <c r="C33" s="86"/>
      <c r="D33" s="86"/>
      <c r="E33" s="86"/>
      <c r="F33" s="86"/>
      <c r="G33" s="87"/>
      <c r="H33" s="9">
        <f>SUM(H34:H37)</f>
        <v>173000</v>
      </c>
      <c r="I33" s="60"/>
      <c r="J33" s="60"/>
      <c r="K33" s="60"/>
      <c r="L33" s="60"/>
      <c r="M33" s="60"/>
      <c r="N33" s="60"/>
      <c r="O33" s="60"/>
      <c r="P33" s="60"/>
      <c r="Q33" s="60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25.05" customHeight="1">
      <c r="A34" s="58"/>
      <c r="B34" s="69" t="s">
        <v>76</v>
      </c>
      <c r="C34" s="70"/>
      <c r="D34" s="70"/>
      <c r="E34" s="19"/>
      <c r="F34" s="19"/>
      <c r="G34" s="19"/>
      <c r="H34" s="13">
        <v>18000</v>
      </c>
      <c r="I34" s="60"/>
      <c r="J34" s="60"/>
      <c r="K34" s="60"/>
      <c r="L34" s="60"/>
      <c r="M34" s="60"/>
      <c r="N34" s="60"/>
      <c r="O34" s="60"/>
      <c r="P34" s="60"/>
      <c r="Q34" s="60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25.05" customHeight="1">
      <c r="A35" s="3"/>
      <c r="B35" s="69" t="s">
        <v>77</v>
      </c>
      <c r="C35" s="70"/>
      <c r="D35" s="70"/>
      <c r="E35" s="4"/>
      <c r="F35" s="4"/>
      <c r="G35" s="4"/>
      <c r="H35" s="13">
        <v>80000</v>
      </c>
      <c r="I35" s="4"/>
      <c r="J35" s="4"/>
      <c r="K35" s="4"/>
      <c r="L35" s="4"/>
      <c r="M35" s="4"/>
      <c r="N35" s="4"/>
      <c r="O35" s="4"/>
      <c r="P35" s="60"/>
      <c r="Q35" s="60"/>
      <c r="R35" s="3"/>
      <c r="S35" s="3"/>
      <c r="T35" s="3"/>
      <c r="U35" s="3"/>
      <c r="V35" s="3"/>
      <c r="W35" s="3"/>
      <c r="X35" s="3"/>
      <c r="Y35" s="3"/>
      <c r="Z35" s="3"/>
    </row>
    <row r="36" spans="1:26" ht="25.05" customHeight="1">
      <c r="A36" s="3"/>
      <c r="B36" s="69" t="s">
        <v>78</v>
      </c>
      <c r="C36" s="70"/>
      <c r="D36" s="70"/>
      <c r="E36" s="4"/>
      <c r="F36" s="4"/>
      <c r="G36" s="4"/>
      <c r="H36" s="13">
        <v>20000</v>
      </c>
      <c r="I36" s="4"/>
      <c r="J36" s="4"/>
      <c r="K36" s="4"/>
      <c r="L36" s="4"/>
      <c r="M36" s="4"/>
      <c r="N36" s="4"/>
      <c r="O36" s="4"/>
      <c r="P36" s="60"/>
      <c r="Q36" s="60"/>
      <c r="R36" s="3"/>
      <c r="S36" s="3"/>
      <c r="T36" s="3"/>
      <c r="U36" s="3"/>
      <c r="V36" s="3"/>
      <c r="W36" s="3"/>
      <c r="X36" s="3"/>
      <c r="Y36" s="3"/>
      <c r="Z36" s="3"/>
    </row>
    <row r="37" spans="1:26" ht="25.05" customHeight="1">
      <c r="A37" s="3"/>
      <c r="B37" s="69" t="s">
        <v>95</v>
      </c>
      <c r="C37" s="70"/>
      <c r="D37" s="70"/>
      <c r="E37" s="4"/>
      <c r="F37" s="4"/>
      <c r="G37" s="4"/>
      <c r="H37" s="13">
        <v>55000</v>
      </c>
      <c r="I37" s="4"/>
      <c r="J37" s="4"/>
      <c r="K37" s="4"/>
      <c r="L37" s="4"/>
      <c r="M37" s="4"/>
      <c r="N37" s="4"/>
      <c r="O37" s="4"/>
      <c r="P37" s="60"/>
      <c r="Q37" s="60"/>
      <c r="R37" s="3"/>
      <c r="S37" s="3"/>
      <c r="T37" s="3"/>
      <c r="U37" s="3"/>
      <c r="V37" s="3"/>
      <c r="W37" s="3"/>
      <c r="X37" s="3"/>
      <c r="Y37" s="3"/>
      <c r="Z37" s="3"/>
    </row>
    <row r="38" spans="1:26" ht="25.05" customHeight="1">
      <c r="A38" s="3"/>
      <c r="B38" s="92" t="s">
        <v>101</v>
      </c>
      <c r="C38" s="92"/>
      <c r="D38" s="92"/>
      <c r="E38" s="92"/>
      <c r="F38" s="92"/>
      <c r="G38" s="92"/>
      <c r="H38" s="92"/>
      <c r="I38" s="89"/>
      <c r="J38" s="89"/>
      <c r="K38" s="89"/>
      <c r="L38" s="90"/>
      <c r="M38" s="4"/>
      <c r="N38" s="4"/>
      <c r="O38" s="4"/>
      <c r="P38" s="60"/>
      <c r="Q38" s="60"/>
      <c r="R38" s="3"/>
      <c r="S38" s="3"/>
      <c r="T38" s="3"/>
      <c r="U38" s="3"/>
      <c r="V38" s="3"/>
      <c r="W38" s="3"/>
      <c r="X38" s="3"/>
      <c r="Y38" s="3"/>
      <c r="Z38" s="3"/>
    </row>
    <row r="39" spans="1:26" ht="25.05" customHeight="1">
      <c r="A39" s="3"/>
      <c r="B39" s="92" t="s">
        <v>96</v>
      </c>
      <c r="C39" s="92"/>
      <c r="D39" s="92"/>
      <c r="E39" s="92"/>
      <c r="F39" s="92"/>
      <c r="G39" s="92"/>
      <c r="H39" s="92"/>
      <c r="I39" s="4"/>
      <c r="J39" s="4"/>
      <c r="K39" s="4"/>
      <c r="L39" s="4"/>
      <c r="M39" s="4"/>
      <c r="N39" s="4"/>
      <c r="O39" s="4"/>
      <c r="P39" s="4"/>
      <c r="Q39" s="4"/>
      <c r="R39" s="3"/>
      <c r="S39" s="3"/>
      <c r="T39" s="3"/>
      <c r="U39" s="3"/>
      <c r="V39" s="3"/>
      <c r="W39" s="3"/>
      <c r="X39" s="3"/>
      <c r="Y39" s="3"/>
      <c r="Z39" s="3"/>
    </row>
    <row r="40" spans="1:26" ht="25.05" customHeight="1">
      <c r="A40" s="3"/>
      <c r="B40" s="92"/>
      <c r="C40" s="92"/>
      <c r="D40" s="92"/>
      <c r="E40" s="92"/>
      <c r="F40" s="92"/>
      <c r="G40" s="92"/>
      <c r="H40" s="92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3"/>
      <c r="U40" s="3"/>
      <c r="V40" s="3"/>
      <c r="W40" s="3"/>
      <c r="X40" s="3"/>
      <c r="Y40" s="3"/>
      <c r="Z40" s="3"/>
    </row>
    <row r="41" spans="1:26" ht="25.0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  <c r="S41" s="3"/>
      <c r="T41" s="3"/>
      <c r="U41" s="3"/>
      <c r="V41" s="3"/>
      <c r="W41" s="3"/>
      <c r="X41" s="3"/>
      <c r="Y41" s="3"/>
      <c r="Z41" s="3"/>
    </row>
    <row r="42" spans="1:26" ht="25.0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"/>
      <c r="S42" s="3"/>
      <c r="T42" s="3"/>
      <c r="U42" s="3"/>
      <c r="V42" s="3"/>
      <c r="W42" s="3"/>
      <c r="X42" s="3"/>
      <c r="Y42" s="3"/>
      <c r="Z42" s="3"/>
    </row>
    <row r="43" spans="1:26" ht="25.0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"/>
      <c r="S43" s="3"/>
      <c r="T43" s="3"/>
      <c r="U43" s="3"/>
      <c r="V43" s="3"/>
      <c r="W43" s="3"/>
      <c r="X43" s="3"/>
      <c r="Y43" s="3"/>
      <c r="Z43" s="3"/>
    </row>
    <row r="44" spans="1:26" ht="25.0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"/>
      <c r="S44" s="3"/>
      <c r="T44" s="3"/>
      <c r="U44" s="3"/>
      <c r="V44" s="3"/>
      <c r="W44" s="3"/>
      <c r="X44" s="3"/>
      <c r="Y44" s="3"/>
      <c r="Z44" s="3"/>
    </row>
    <row r="45" spans="1:26" ht="25.0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  <c r="S45" s="3"/>
      <c r="T45" s="3"/>
      <c r="U45" s="3"/>
      <c r="V45" s="3"/>
      <c r="W45" s="3"/>
      <c r="X45" s="3"/>
      <c r="Y45" s="3"/>
      <c r="Z45" s="3"/>
    </row>
    <row r="46" spans="1:26" ht="25.0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"/>
      <c r="S46" s="3"/>
      <c r="T46" s="3"/>
      <c r="U46" s="3"/>
      <c r="V46" s="3"/>
      <c r="W46" s="3"/>
      <c r="X46" s="3"/>
      <c r="Y46" s="3"/>
      <c r="Z46" s="3"/>
    </row>
    <row r="47" spans="1:26" ht="25.0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"/>
      <c r="S47" s="3"/>
      <c r="T47" s="3"/>
      <c r="U47" s="3"/>
      <c r="V47" s="3"/>
      <c r="W47" s="3"/>
      <c r="X47" s="3"/>
      <c r="Y47" s="3"/>
      <c r="Z47" s="3"/>
    </row>
    <row r="48" spans="1:26" ht="25.0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"/>
      <c r="S48" s="3"/>
      <c r="T48" s="3"/>
      <c r="U48" s="3"/>
      <c r="V48" s="3"/>
      <c r="W48" s="3"/>
      <c r="X48" s="3"/>
      <c r="Y48" s="3"/>
      <c r="Z48" s="3"/>
    </row>
    <row r="49" spans="1:26" ht="25.0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"/>
      <c r="S49" s="3"/>
      <c r="T49" s="3"/>
      <c r="U49" s="3"/>
      <c r="V49" s="3"/>
      <c r="W49" s="3"/>
      <c r="X49" s="3"/>
      <c r="Y49" s="3"/>
      <c r="Z49" s="3"/>
    </row>
    <row r="50" spans="1:26" ht="25.0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"/>
      <c r="S50" s="3"/>
      <c r="T50" s="3"/>
      <c r="U50" s="3"/>
      <c r="V50" s="3"/>
      <c r="W50" s="3"/>
      <c r="X50" s="3"/>
      <c r="Y50" s="3"/>
      <c r="Z50" s="3"/>
    </row>
    <row r="51" spans="1:26" ht="25.0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3"/>
      <c r="T51" s="3"/>
      <c r="U51" s="3"/>
      <c r="V51" s="3"/>
      <c r="W51" s="3"/>
      <c r="X51" s="3"/>
      <c r="Y51" s="3"/>
      <c r="Z51" s="3"/>
    </row>
    <row r="52" spans="1:26" ht="25.0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"/>
      <c r="S52" s="3"/>
      <c r="T52" s="3"/>
      <c r="U52" s="3"/>
      <c r="V52" s="3"/>
      <c r="W52" s="3"/>
      <c r="X52" s="3"/>
      <c r="Y52" s="3"/>
      <c r="Z52" s="3"/>
    </row>
    <row r="53" spans="1:26" ht="25.0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"/>
      <c r="S53" s="3"/>
      <c r="T53" s="3"/>
      <c r="U53" s="3"/>
      <c r="V53" s="3"/>
      <c r="W53" s="3"/>
      <c r="X53" s="3"/>
      <c r="Y53" s="3"/>
      <c r="Z53" s="3"/>
    </row>
    <row r="54" spans="1:26" ht="25.0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"/>
      <c r="S54" s="3"/>
      <c r="T54" s="3"/>
      <c r="U54" s="3"/>
      <c r="V54" s="3"/>
      <c r="W54" s="3"/>
      <c r="X54" s="3"/>
      <c r="Y54" s="3"/>
      <c r="Z54" s="3"/>
    </row>
    <row r="55" spans="1:26" ht="25.0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/>
      <c r="S55" s="3"/>
      <c r="T55" s="3"/>
      <c r="U55" s="3"/>
      <c r="V55" s="3"/>
      <c r="W55" s="3"/>
      <c r="X55" s="3"/>
      <c r="Y55" s="3"/>
      <c r="Z55" s="3"/>
    </row>
    <row r="56" spans="1:26" ht="25.0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"/>
      <c r="S56" s="3"/>
      <c r="T56" s="3"/>
      <c r="U56" s="3"/>
      <c r="V56" s="3"/>
      <c r="W56" s="3"/>
      <c r="X56" s="3"/>
      <c r="Y56" s="3"/>
      <c r="Z56" s="3"/>
    </row>
    <row r="57" spans="1:26" ht="25.0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"/>
      <c r="S57" s="3"/>
      <c r="T57" s="3"/>
      <c r="U57" s="3"/>
      <c r="V57" s="3"/>
      <c r="W57" s="3"/>
      <c r="X57" s="3"/>
      <c r="Y57" s="3"/>
      <c r="Z57" s="3"/>
    </row>
    <row r="58" spans="1:26" ht="25.0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"/>
      <c r="S58" s="3"/>
      <c r="T58" s="3"/>
      <c r="U58" s="3"/>
      <c r="V58" s="3"/>
      <c r="W58" s="3"/>
      <c r="X58" s="3"/>
      <c r="Y58" s="3"/>
      <c r="Z58" s="3"/>
    </row>
    <row r="59" spans="1:26" ht="25.0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"/>
      <c r="S59" s="3"/>
      <c r="T59" s="3"/>
      <c r="U59" s="3"/>
      <c r="V59" s="3"/>
      <c r="W59" s="3"/>
      <c r="X59" s="3"/>
      <c r="Y59" s="3"/>
      <c r="Z59" s="3"/>
    </row>
    <row r="60" spans="1:26" ht="25.0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"/>
      <c r="S60" s="3"/>
      <c r="T60" s="3"/>
      <c r="U60" s="3"/>
      <c r="V60" s="3"/>
      <c r="W60" s="3"/>
      <c r="X60" s="3"/>
      <c r="Y60" s="3"/>
      <c r="Z60" s="3"/>
    </row>
    <row r="61" spans="1:26" ht="25.0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"/>
      <c r="S61" s="3"/>
      <c r="T61" s="3"/>
      <c r="U61" s="3"/>
      <c r="V61" s="3"/>
      <c r="W61" s="3"/>
      <c r="X61" s="3"/>
      <c r="Y61" s="3"/>
      <c r="Z61" s="3"/>
    </row>
    <row r="62" spans="1:26" ht="25.0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"/>
      <c r="S62" s="3"/>
      <c r="T62" s="3"/>
      <c r="U62" s="3"/>
      <c r="V62" s="3"/>
      <c r="W62" s="3"/>
      <c r="X62" s="3"/>
      <c r="Y62" s="3"/>
      <c r="Z62" s="3"/>
    </row>
    <row r="63" spans="1:26" ht="25.0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3"/>
      <c r="S63" s="3"/>
      <c r="T63" s="3"/>
      <c r="U63" s="3"/>
      <c r="V63" s="3"/>
      <c r="W63" s="3"/>
      <c r="X63" s="3"/>
      <c r="Y63" s="3"/>
      <c r="Z63" s="3"/>
    </row>
    <row r="64" spans="1:26" ht="25.0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"/>
      <c r="S64" s="3"/>
      <c r="T64" s="3"/>
      <c r="U64" s="3"/>
      <c r="V64" s="3"/>
      <c r="W64" s="3"/>
      <c r="X64" s="3"/>
      <c r="Y64" s="3"/>
      <c r="Z64" s="3"/>
    </row>
    <row r="65" spans="1:26" ht="25.0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3"/>
      <c r="S65" s="3"/>
      <c r="T65" s="3"/>
      <c r="U65" s="3"/>
      <c r="V65" s="3"/>
      <c r="W65" s="3"/>
      <c r="X65" s="3"/>
      <c r="Y65" s="3"/>
      <c r="Z65" s="3"/>
    </row>
    <row r="66" spans="1:26" ht="25.0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3"/>
      <c r="S66" s="3"/>
      <c r="T66" s="3"/>
      <c r="U66" s="3"/>
      <c r="V66" s="3"/>
      <c r="W66" s="3"/>
      <c r="X66" s="3"/>
      <c r="Y66" s="3"/>
      <c r="Z66" s="3"/>
    </row>
    <row r="67" spans="1:26" ht="25.0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3"/>
      <c r="S67" s="3"/>
      <c r="T67" s="3"/>
      <c r="U67" s="3"/>
      <c r="V67" s="3"/>
      <c r="W67" s="3"/>
      <c r="X67" s="3"/>
      <c r="Y67" s="3"/>
      <c r="Z67" s="3"/>
    </row>
    <row r="68" spans="1:26" ht="25.0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"/>
      <c r="S68" s="3"/>
      <c r="T68" s="3"/>
      <c r="U68" s="3"/>
      <c r="V68" s="3"/>
      <c r="W68" s="3"/>
      <c r="X68" s="3"/>
      <c r="Y68" s="3"/>
      <c r="Z68" s="3"/>
    </row>
    <row r="69" spans="1:26" ht="25.0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3"/>
      <c r="S69" s="3"/>
      <c r="T69" s="3"/>
      <c r="U69" s="3"/>
      <c r="V69" s="3"/>
      <c r="W69" s="3"/>
      <c r="X69" s="3"/>
      <c r="Y69" s="3"/>
      <c r="Z69" s="3"/>
    </row>
    <row r="70" spans="1:26" ht="25.0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"/>
      <c r="S70" s="3"/>
      <c r="T70" s="3"/>
      <c r="U70" s="3"/>
      <c r="V70" s="3"/>
      <c r="W70" s="3"/>
      <c r="X70" s="3"/>
      <c r="Y70" s="3"/>
      <c r="Z70" s="3"/>
    </row>
    <row r="71" spans="1:26" ht="25.0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"/>
      <c r="S71" s="3"/>
      <c r="T71" s="3"/>
      <c r="U71" s="3"/>
      <c r="V71" s="3"/>
      <c r="W71" s="3"/>
      <c r="X71" s="3"/>
      <c r="Y71" s="3"/>
      <c r="Z71" s="3"/>
    </row>
    <row r="72" spans="1:26" ht="25.0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3"/>
      <c r="S72" s="3"/>
      <c r="T72" s="3"/>
      <c r="U72" s="3"/>
      <c r="V72" s="3"/>
      <c r="W72" s="3"/>
      <c r="X72" s="3"/>
      <c r="Y72" s="3"/>
      <c r="Z72" s="3"/>
    </row>
    <row r="73" spans="1:26" ht="25.0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3"/>
      <c r="S73" s="3"/>
      <c r="T73" s="3"/>
      <c r="U73" s="3"/>
      <c r="V73" s="3"/>
      <c r="W73" s="3"/>
      <c r="X73" s="3"/>
      <c r="Y73" s="3"/>
      <c r="Z73" s="3"/>
    </row>
    <row r="74" spans="1:26" ht="25.0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3"/>
      <c r="S74" s="3"/>
      <c r="T74" s="3"/>
      <c r="U74" s="3"/>
      <c r="V74" s="3"/>
      <c r="W74" s="3"/>
      <c r="X74" s="3"/>
      <c r="Y74" s="3"/>
      <c r="Z74" s="3"/>
    </row>
    <row r="75" spans="1:26" ht="25.0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/>
      <c r="S75" s="3"/>
      <c r="T75" s="3"/>
      <c r="U75" s="3"/>
      <c r="V75" s="3"/>
      <c r="W75" s="3"/>
      <c r="X75" s="3"/>
      <c r="Y75" s="3"/>
      <c r="Z75" s="3"/>
    </row>
    <row r="76" spans="1:26" ht="25.0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3"/>
      <c r="S76" s="3"/>
      <c r="T76" s="3"/>
      <c r="U76" s="3"/>
      <c r="V76" s="3"/>
      <c r="W76" s="3"/>
      <c r="X76" s="3"/>
      <c r="Y76" s="3"/>
      <c r="Z76" s="3"/>
    </row>
    <row r="77" spans="1:26" ht="25.0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3"/>
      <c r="S77" s="3"/>
      <c r="T77" s="3"/>
      <c r="U77" s="3"/>
      <c r="V77" s="3"/>
      <c r="W77" s="3"/>
      <c r="X77" s="3"/>
      <c r="Y77" s="3"/>
      <c r="Z77" s="3"/>
    </row>
    <row r="78" spans="1:26" ht="25.0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3"/>
      <c r="S78" s="3"/>
      <c r="T78" s="3"/>
      <c r="U78" s="3"/>
      <c r="V78" s="3"/>
      <c r="W78" s="3"/>
      <c r="X78" s="3"/>
      <c r="Y78" s="3"/>
      <c r="Z78" s="3"/>
    </row>
    <row r="79" spans="1:26" ht="25.0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3"/>
      <c r="S79" s="3"/>
      <c r="T79" s="3"/>
      <c r="U79" s="3"/>
      <c r="V79" s="3"/>
      <c r="W79" s="3"/>
      <c r="X79" s="3"/>
      <c r="Y79" s="3"/>
      <c r="Z79" s="3"/>
    </row>
    <row r="80" spans="1:26" ht="25.0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3"/>
      <c r="S80" s="3"/>
      <c r="T80" s="3"/>
      <c r="U80" s="3"/>
      <c r="V80" s="3"/>
      <c r="W80" s="3"/>
      <c r="X80" s="3"/>
      <c r="Y80" s="3"/>
      <c r="Z80" s="3"/>
    </row>
    <row r="81" spans="1:26" ht="25.0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"/>
      <c r="S81" s="3"/>
      <c r="T81" s="3"/>
      <c r="U81" s="3"/>
      <c r="V81" s="3"/>
      <c r="W81" s="3"/>
      <c r="X81" s="3"/>
      <c r="Y81" s="3"/>
      <c r="Z81" s="3"/>
    </row>
    <row r="82" spans="1:26" ht="25.0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3"/>
      <c r="S82" s="3"/>
      <c r="T82" s="3"/>
      <c r="U82" s="3"/>
      <c r="V82" s="3"/>
      <c r="W82" s="3"/>
      <c r="X82" s="3"/>
      <c r="Y82" s="3"/>
      <c r="Z82" s="3"/>
    </row>
    <row r="83" spans="1:26" ht="25.0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3"/>
      <c r="S83" s="3"/>
      <c r="T83" s="3"/>
      <c r="U83" s="3"/>
      <c r="V83" s="3"/>
      <c r="W83" s="3"/>
      <c r="X83" s="3"/>
      <c r="Y83" s="3"/>
      <c r="Z83" s="3"/>
    </row>
    <row r="84" spans="1:26" ht="25.0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3"/>
      <c r="S84" s="3"/>
      <c r="T84" s="3"/>
      <c r="U84" s="3"/>
      <c r="V84" s="3"/>
      <c r="W84" s="3"/>
      <c r="X84" s="3"/>
      <c r="Y84" s="3"/>
      <c r="Z84" s="3"/>
    </row>
    <row r="85" spans="1:26" ht="25.0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3"/>
      <c r="S85" s="3"/>
      <c r="T85" s="3"/>
      <c r="U85" s="3"/>
      <c r="V85" s="3"/>
      <c r="W85" s="3"/>
      <c r="X85" s="3"/>
      <c r="Y85" s="3"/>
      <c r="Z85" s="3"/>
    </row>
    <row r="86" spans="1:26" ht="25.0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3"/>
      <c r="S86" s="3"/>
      <c r="T86" s="3"/>
      <c r="U86" s="3"/>
      <c r="V86" s="3"/>
      <c r="W86" s="3"/>
      <c r="X86" s="3"/>
      <c r="Y86" s="3"/>
      <c r="Z86" s="3"/>
    </row>
    <row r="87" spans="1:26" ht="25.0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3"/>
      <c r="S87" s="3"/>
      <c r="T87" s="3"/>
      <c r="U87" s="3"/>
      <c r="V87" s="3"/>
      <c r="W87" s="3"/>
      <c r="X87" s="3"/>
      <c r="Y87" s="3"/>
      <c r="Z87" s="3"/>
    </row>
    <row r="88" spans="1:26" ht="25.0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3"/>
      <c r="S88" s="3"/>
      <c r="T88" s="3"/>
      <c r="U88" s="3"/>
      <c r="V88" s="3"/>
      <c r="W88" s="3"/>
      <c r="X88" s="3"/>
      <c r="Y88" s="3"/>
      <c r="Z88" s="3"/>
    </row>
    <row r="89" spans="1:26" ht="25.0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3"/>
      <c r="S89" s="3"/>
      <c r="T89" s="3"/>
      <c r="U89" s="3"/>
      <c r="V89" s="3"/>
      <c r="W89" s="3"/>
      <c r="X89" s="3"/>
      <c r="Y89" s="3"/>
      <c r="Z89" s="3"/>
    </row>
    <row r="90" spans="1:26" ht="25.0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"/>
      <c r="S90" s="3"/>
      <c r="T90" s="3"/>
      <c r="U90" s="3"/>
      <c r="V90" s="3"/>
      <c r="W90" s="3"/>
      <c r="X90" s="3"/>
      <c r="Y90" s="3"/>
      <c r="Z90" s="3"/>
    </row>
    <row r="91" spans="1:26" ht="25.0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3"/>
      <c r="S91" s="3"/>
      <c r="T91" s="3"/>
      <c r="U91" s="3"/>
      <c r="V91" s="3"/>
      <c r="W91" s="3"/>
      <c r="X91" s="3"/>
      <c r="Y91" s="3"/>
      <c r="Z91" s="3"/>
    </row>
    <row r="92" spans="1:26" ht="25.0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3"/>
      <c r="S92" s="3"/>
      <c r="T92" s="3"/>
      <c r="U92" s="3"/>
      <c r="V92" s="3"/>
      <c r="W92" s="3"/>
      <c r="X92" s="3"/>
      <c r="Y92" s="3"/>
      <c r="Z92" s="3"/>
    </row>
    <row r="93" spans="1:26" ht="25.0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3"/>
      <c r="S93" s="3"/>
      <c r="T93" s="3"/>
      <c r="U93" s="3"/>
      <c r="V93" s="3"/>
      <c r="W93" s="3"/>
      <c r="X93" s="3"/>
      <c r="Y93" s="3"/>
      <c r="Z93" s="3"/>
    </row>
    <row r="94" spans="1:26" ht="25.0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3"/>
      <c r="S94" s="3"/>
      <c r="T94" s="3"/>
      <c r="U94" s="3"/>
      <c r="V94" s="3"/>
      <c r="W94" s="3"/>
      <c r="X94" s="3"/>
      <c r="Y94" s="3"/>
      <c r="Z94" s="3"/>
    </row>
    <row r="95" spans="1:26" ht="25.0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3"/>
      <c r="S95" s="3"/>
      <c r="T95" s="3"/>
      <c r="U95" s="3"/>
      <c r="V95" s="3"/>
      <c r="W95" s="3"/>
      <c r="X95" s="3"/>
      <c r="Y95" s="3"/>
      <c r="Z95" s="3"/>
    </row>
    <row r="96" spans="1:26" ht="25.0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3"/>
      <c r="S96" s="3"/>
      <c r="T96" s="3"/>
      <c r="U96" s="3"/>
      <c r="V96" s="3"/>
      <c r="W96" s="3"/>
      <c r="X96" s="3"/>
      <c r="Y96" s="3"/>
      <c r="Z96" s="3"/>
    </row>
    <row r="97" spans="1:26" ht="25.0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3"/>
      <c r="S97" s="3"/>
      <c r="T97" s="3"/>
      <c r="U97" s="3"/>
      <c r="V97" s="3"/>
      <c r="W97" s="3"/>
      <c r="X97" s="3"/>
      <c r="Y97" s="3"/>
      <c r="Z97" s="3"/>
    </row>
    <row r="98" spans="1:26" ht="25.0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3"/>
      <c r="S98" s="3"/>
      <c r="T98" s="3"/>
      <c r="U98" s="3"/>
      <c r="V98" s="3"/>
      <c r="W98" s="3"/>
      <c r="X98" s="3"/>
      <c r="Y98" s="3"/>
      <c r="Z98" s="3"/>
    </row>
    <row r="99" spans="1:26" ht="25.0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3"/>
      <c r="S99" s="3"/>
      <c r="T99" s="3"/>
      <c r="U99" s="3"/>
      <c r="V99" s="3"/>
      <c r="W99" s="3"/>
      <c r="X99" s="3"/>
      <c r="Y99" s="3"/>
      <c r="Z99" s="3"/>
    </row>
    <row r="100" spans="1:26" ht="25.0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5.0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5.05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5.05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5.0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5.0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5.05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5.05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5.05" customHeight="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5.05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5.05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5.0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5.0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05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5.05" customHeigh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5.0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5.0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5.0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5.0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5.0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5.0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5.0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5.0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5.0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0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5.0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5.0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5.0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5.0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5.0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5.0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5.0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5.0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5.0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5.0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34">
    <mergeCell ref="B39:H40"/>
    <mergeCell ref="B7:D7"/>
    <mergeCell ref="B25:D25"/>
    <mergeCell ref="B9:D9"/>
    <mergeCell ref="B15:D15"/>
    <mergeCell ref="B11:D11"/>
    <mergeCell ref="B10:D10"/>
    <mergeCell ref="B13:D13"/>
    <mergeCell ref="B14:D14"/>
    <mergeCell ref="B23:D23"/>
    <mergeCell ref="B19:D19"/>
    <mergeCell ref="B21:D21"/>
    <mergeCell ref="B17:D17"/>
    <mergeCell ref="B18:D18"/>
    <mergeCell ref="B5:G5"/>
    <mergeCell ref="B8:G8"/>
    <mergeCell ref="B22:D22"/>
    <mergeCell ref="B24:D24"/>
    <mergeCell ref="B12:G12"/>
    <mergeCell ref="B16:D16"/>
    <mergeCell ref="B20:G20"/>
    <mergeCell ref="B29:G29"/>
    <mergeCell ref="B27:D27"/>
    <mergeCell ref="B28:D28"/>
    <mergeCell ref="B26:G26"/>
    <mergeCell ref="B30:G30"/>
    <mergeCell ref="B31:D31"/>
    <mergeCell ref="B32:D32"/>
    <mergeCell ref="B33:G33"/>
    <mergeCell ref="B34:D34"/>
    <mergeCell ref="B35:D35"/>
    <mergeCell ref="B36:D36"/>
    <mergeCell ref="B37:D37"/>
    <mergeCell ref="B38:H38"/>
  </mergeCells>
  <pageMargins left="0.7" right="0.7" top="0.75" bottom="0.75" header="0" footer="0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workbookViewId="0">
      <selection activeCell="L9" sqref="L9"/>
    </sheetView>
  </sheetViews>
  <sheetFormatPr defaultColWidth="14.44140625" defaultRowHeight="15" customHeight="1"/>
  <cols>
    <col min="1" max="1" width="5.6640625" customWidth="1"/>
    <col min="2" max="2" width="8.88671875" customWidth="1"/>
    <col min="3" max="3" width="18.6640625" customWidth="1"/>
    <col min="4" max="4" width="15.5546875" customWidth="1"/>
    <col min="5" max="5" width="13.109375" customWidth="1"/>
    <col min="6" max="6" width="15.44140625" customWidth="1"/>
    <col min="7" max="7" width="16" customWidth="1"/>
    <col min="8" max="8" width="18.5546875" customWidth="1"/>
    <col min="9" max="26" width="8.886718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2" t="s">
        <v>0</v>
      </c>
      <c r="C2" s="2"/>
      <c r="D2" s="2"/>
      <c r="E2" s="2"/>
      <c r="F2" s="2"/>
      <c r="G2" s="2"/>
      <c r="H2" s="2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5"/>
      <c r="B3" s="2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5"/>
      <c r="B5" s="114" t="s">
        <v>3</v>
      </c>
      <c r="C5" s="86"/>
      <c r="D5" s="86"/>
      <c r="E5" s="86"/>
      <c r="F5" s="86"/>
      <c r="G5" s="87"/>
      <c r="H5" s="126">
        <f>SUM(H7:H14)</f>
        <v>1075312.5</v>
      </c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</row>
    <row r="6" spans="1:26" ht="22.5" customHeight="1">
      <c r="A6" s="5"/>
      <c r="B6" s="75" t="s">
        <v>5</v>
      </c>
      <c r="C6" s="70"/>
      <c r="D6" s="70"/>
      <c r="E6" s="70"/>
      <c r="F6" s="70"/>
      <c r="G6" s="71"/>
      <c r="H6" s="113" t="s">
        <v>7</v>
      </c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5"/>
      <c r="B7" s="20" t="s">
        <v>79</v>
      </c>
      <c r="C7" s="20"/>
      <c r="D7" s="10"/>
      <c r="E7" s="10"/>
      <c r="F7" s="10"/>
      <c r="G7" s="10"/>
      <c r="H7" s="12">
        <f>SUM('12 месяцев'!D48:O48)/12</f>
        <v>679875</v>
      </c>
      <c r="I7" s="6"/>
      <c r="J7" s="6"/>
      <c r="K7" s="6"/>
      <c r="L7" s="6"/>
      <c r="M7" s="6"/>
      <c r="N7" s="6"/>
      <c r="O7" s="6"/>
      <c r="P7" s="6"/>
      <c r="Q7" s="6"/>
      <c r="R7" s="6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5"/>
      <c r="B8" s="20" t="s">
        <v>80</v>
      </c>
      <c r="C8" s="20"/>
      <c r="D8" s="10"/>
      <c r="E8" s="10"/>
      <c r="F8" s="10"/>
      <c r="G8" s="10"/>
      <c r="H8" s="12">
        <f>SUM('12 месяцев'!D49:O49)/12</f>
        <v>210833.33333333334</v>
      </c>
      <c r="I8" s="6"/>
      <c r="J8" s="6"/>
      <c r="K8" s="6"/>
      <c r="L8" s="6"/>
      <c r="M8" s="6"/>
      <c r="N8" s="6"/>
      <c r="O8" s="6"/>
      <c r="P8" s="6"/>
      <c r="Q8" s="6"/>
      <c r="R8" s="6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5"/>
      <c r="B9" s="20" t="s">
        <v>81</v>
      </c>
      <c r="C9" s="20"/>
      <c r="D9" s="10"/>
      <c r="E9" s="10"/>
      <c r="F9" s="10"/>
      <c r="G9" s="10"/>
      <c r="H9" s="12">
        <f>SUM('12 месяцев'!D50:O50)/12</f>
        <v>33541.666666666664</v>
      </c>
      <c r="I9" s="6"/>
      <c r="J9" s="6"/>
      <c r="K9" s="6"/>
      <c r="L9" s="6"/>
      <c r="M9" s="6"/>
      <c r="N9" s="6"/>
      <c r="O9" s="6"/>
      <c r="P9" s="6"/>
      <c r="Q9" s="6"/>
      <c r="R9" s="6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5"/>
      <c r="B10" s="20" t="s">
        <v>89</v>
      </c>
      <c r="C10" s="20"/>
      <c r="D10" s="10"/>
      <c r="E10" s="10"/>
      <c r="F10" s="10"/>
      <c r="G10" s="10"/>
      <c r="H10" s="12">
        <f>SUM('12 месяцев'!D51:O51)/12</f>
        <v>70100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5"/>
      <c r="B11" s="20" t="s">
        <v>82</v>
      </c>
      <c r="C11" s="20"/>
      <c r="D11" s="10"/>
      <c r="E11" s="10"/>
      <c r="F11" s="10"/>
      <c r="G11" s="10"/>
      <c r="H11" s="12">
        <f>SUM('12 месяцев'!D52:O52)/12</f>
        <v>14850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5"/>
      <c r="B12" s="20" t="s">
        <v>83</v>
      </c>
      <c r="C12" s="20"/>
      <c r="D12" s="10"/>
      <c r="E12" s="10"/>
      <c r="F12" s="10"/>
      <c r="G12" s="10"/>
      <c r="H12" s="12">
        <f>SUM('12 месяцев'!D53:O53)/12</f>
        <v>66112.5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5"/>
      <c r="T12" s="5"/>
      <c r="U12" s="5"/>
      <c r="V12" s="5"/>
      <c r="W12" s="5"/>
      <c r="X12" s="5"/>
      <c r="Y12" s="5"/>
      <c r="Z12" s="5"/>
    </row>
    <row r="13" spans="1:26" ht="14.25" hidden="1" customHeight="1">
      <c r="A13" s="5"/>
      <c r="B13" s="76"/>
      <c r="C13" s="76"/>
      <c r="D13" s="10"/>
      <c r="E13" s="10"/>
      <c r="F13" s="10"/>
      <c r="G13" s="10"/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5"/>
      <c r="T13" s="5"/>
      <c r="U13" s="5"/>
      <c r="V13" s="5"/>
      <c r="W13" s="5"/>
      <c r="X13" s="5"/>
      <c r="Y13" s="5"/>
      <c r="Z13" s="5"/>
    </row>
    <row r="14" spans="1:26" ht="14.25" hidden="1" customHeight="1">
      <c r="A14" s="5"/>
      <c r="B14" s="76"/>
      <c r="C14" s="76"/>
      <c r="D14" s="10"/>
      <c r="E14" s="10"/>
      <c r="F14" s="10"/>
      <c r="G14" s="10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5"/>
      <c r="T14" s="5"/>
      <c r="U14" s="5"/>
      <c r="V14" s="5"/>
      <c r="W14" s="5"/>
      <c r="X14" s="5"/>
      <c r="Y14" s="5"/>
      <c r="Z14" s="5"/>
    </row>
    <row r="15" spans="1:26" ht="14.25" hidden="1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"/>
      <c r="T15" s="5"/>
      <c r="U15" s="5"/>
      <c r="V15" s="5"/>
      <c r="W15" s="5"/>
      <c r="X15" s="5"/>
      <c r="Y15" s="5"/>
      <c r="Z15" s="5"/>
    </row>
    <row r="16" spans="1:26" ht="24.75" customHeight="1">
      <c r="A16" s="5"/>
      <c r="B16" s="114" t="s">
        <v>10</v>
      </c>
      <c r="C16" s="86"/>
      <c r="D16" s="86"/>
      <c r="E16" s="86"/>
      <c r="F16" s="86"/>
      <c r="G16" s="87"/>
      <c r="H16" s="8">
        <f>H17+H20</f>
        <v>300805.83333333331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5"/>
      <c r="B17" s="79" t="s">
        <v>11</v>
      </c>
      <c r="C17" s="70"/>
      <c r="D17" s="70"/>
      <c r="E17" s="70"/>
      <c r="F17" s="70"/>
      <c r="G17" s="71"/>
      <c r="H17" s="14">
        <f>SUM(H18:H19)</f>
        <v>35708.333333333336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5"/>
      <c r="B18" s="20" t="s">
        <v>84</v>
      </c>
      <c r="C18" s="20"/>
      <c r="D18" s="15"/>
      <c r="E18" s="15"/>
      <c r="F18" s="15"/>
      <c r="G18" s="15"/>
      <c r="H18" s="12">
        <f>SUM('12 месяцев'!D61:O61)/12</f>
        <v>15708.333333333334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5"/>
      <c r="B19" s="20" t="s">
        <v>94</v>
      </c>
      <c r="C19" s="20"/>
      <c r="D19" s="15"/>
      <c r="E19" s="15"/>
      <c r="F19" s="15"/>
      <c r="G19" s="15"/>
      <c r="H19" s="12">
        <v>20000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5"/>
      <c r="B20" s="79" t="s">
        <v>14</v>
      </c>
      <c r="C20" s="70"/>
      <c r="D20" s="70"/>
      <c r="E20" s="70"/>
      <c r="F20" s="70"/>
      <c r="G20" s="71"/>
      <c r="H20" s="14">
        <f>SUM(H21:H27)</f>
        <v>265097.5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5"/>
      <c r="B21" s="20" t="s">
        <v>85</v>
      </c>
      <c r="C21" s="20"/>
      <c r="D21" s="15"/>
      <c r="E21" s="15"/>
      <c r="F21" s="15"/>
      <c r="G21" s="15"/>
      <c r="H21" s="12">
        <f>SUM('12 месяцев'!D64:O64)/12</f>
        <v>18000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5"/>
      <c r="B22" s="20" t="s">
        <v>93</v>
      </c>
      <c r="C22" s="20"/>
      <c r="D22" s="15"/>
      <c r="E22" s="15"/>
      <c r="F22" s="15"/>
      <c r="G22" s="15"/>
      <c r="H22" s="12">
        <f>SUM('12 месяцев'!D65:O65)/12</f>
        <v>80000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5"/>
      <c r="B23" s="20" t="s">
        <v>87</v>
      </c>
      <c r="C23" s="20"/>
      <c r="D23" s="15"/>
      <c r="E23" s="15"/>
      <c r="F23" s="15"/>
      <c r="G23" s="15"/>
      <c r="H23" s="12">
        <f>SUM('12 месяцев'!D66:O66)/12</f>
        <v>20000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5"/>
      <c r="B24" s="20" t="s">
        <v>53</v>
      </c>
      <c r="C24" s="20"/>
      <c r="D24" s="15"/>
      <c r="E24" s="15"/>
      <c r="F24" s="15"/>
      <c r="G24" s="15"/>
      <c r="H24" s="12">
        <f>SUM('12 месяцев'!D68:O68)/12</f>
        <v>120000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5"/>
      <c r="T24" s="5"/>
      <c r="U24" s="5"/>
      <c r="V24" s="5"/>
      <c r="W24" s="5"/>
      <c r="X24" s="5"/>
      <c r="Y24" s="5"/>
      <c r="Z24" s="5"/>
    </row>
    <row r="25" spans="1:26" ht="14.25" hidden="1" customHeight="1">
      <c r="A25" s="5"/>
      <c r="B25" s="20"/>
      <c r="C25" s="20"/>
      <c r="D25" s="15"/>
      <c r="E25" s="15"/>
      <c r="F25" s="15"/>
      <c r="G25" s="15"/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5"/>
      <c r="B26" s="20" t="s">
        <v>90</v>
      </c>
      <c r="C26" s="20"/>
      <c r="D26" s="15"/>
      <c r="E26" s="15"/>
      <c r="F26" s="15"/>
      <c r="G26" s="15"/>
      <c r="H26" s="12">
        <f>SUM('12 месяцев'!D70:O70)/12</f>
        <v>13222.5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5"/>
      <c r="B27" s="20" t="s">
        <v>88</v>
      </c>
      <c r="C27" s="20"/>
      <c r="D27" s="15"/>
      <c r="E27" s="15"/>
      <c r="F27" s="15"/>
      <c r="G27" s="15"/>
      <c r="H27" s="12">
        <f>SUM('12 месяцев'!D71:O71)/12</f>
        <v>13875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5"/>
      <c r="T27" s="5"/>
      <c r="U27" s="5"/>
      <c r="V27" s="5"/>
      <c r="W27" s="5"/>
      <c r="X27" s="5"/>
      <c r="Y27" s="5"/>
      <c r="Z27" s="5"/>
    </row>
    <row r="28" spans="1:26" ht="24.75" customHeight="1">
      <c r="A28" s="5"/>
      <c r="B28" s="114" t="s">
        <v>16</v>
      </c>
      <c r="C28" s="86"/>
      <c r="D28" s="86"/>
      <c r="E28" s="86"/>
      <c r="F28" s="86"/>
      <c r="G28" s="87"/>
      <c r="H28" s="16"/>
      <c r="I28" s="6"/>
      <c r="J28" s="6"/>
      <c r="K28" s="6"/>
      <c r="L28" s="6"/>
      <c r="M28" s="6"/>
      <c r="N28" s="6"/>
      <c r="O28" s="6"/>
      <c r="P28" s="6"/>
      <c r="Q28" s="6"/>
      <c r="R28" s="6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5"/>
      <c r="B29" s="62" t="s">
        <v>54</v>
      </c>
      <c r="C29" s="63"/>
      <c r="D29" s="15"/>
      <c r="E29" s="15"/>
      <c r="F29" s="15"/>
      <c r="G29" s="15"/>
      <c r="H29" s="12">
        <f>SUM('12 месяцев'!D73:O73)/12</f>
        <v>774506.66666666663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5"/>
      <c r="B30" s="77" t="s">
        <v>55</v>
      </c>
      <c r="C30" s="78"/>
      <c r="D30" s="15"/>
      <c r="E30" s="15"/>
      <c r="F30" s="15"/>
      <c r="G30" s="15"/>
      <c r="H30" s="12">
        <f>SUM('12 месяцев'!D74:O74)/12</f>
        <v>116176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  <c r="T30" s="5"/>
      <c r="U30" s="5"/>
      <c r="V30" s="5"/>
      <c r="W30" s="5"/>
      <c r="X30" s="5"/>
      <c r="Y30" s="5"/>
      <c r="Z30" s="5"/>
    </row>
    <row r="31" spans="1:26" ht="14.25" hidden="1" customHeight="1">
      <c r="A31" s="5"/>
      <c r="B31" s="17"/>
      <c r="C31" s="15"/>
      <c r="D31" s="15"/>
      <c r="E31" s="15"/>
      <c r="F31" s="15"/>
      <c r="G31" s="15"/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  <c r="T31" s="5"/>
      <c r="U31" s="5"/>
      <c r="V31" s="5"/>
      <c r="W31" s="5"/>
      <c r="X31" s="5"/>
      <c r="Y31" s="5"/>
      <c r="Z31" s="5"/>
    </row>
    <row r="32" spans="1:26" ht="24.75" customHeight="1">
      <c r="A32" s="5"/>
      <c r="B32" s="85" t="s">
        <v>18</v>
      </c>
      <c r="C32" s="86"/>
      <c r="D32" s="86"/>
      <c r="E32" s="86"/>
      <c r="F32" s="86"/>
      <c r="G32" s="87"/>
      <c r="H32" s="18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  <c r="T32" s="5"/>
      <c r="U32" s="5"/>
      <c r="V32" s="5"/>
      <c r="W32" s="5"/>
      <c r="X32" s="5"/>
      <c r="Y32" s="5"/>
      <c r="Z32" s="5"/>
    </row>
    <row r="33" spans="1:26" ht="19.5" customHeight="1">
      <c r="A33" s="5"/>
      <c r="B33" s="62" t="s">
        <v>57</v>
      </c>
      <c r="C33" s="62"/>
      <c r="D33" s="76"/>
      <c r="E33" s="71"/>
      <c r="F33" s="76"/>
      <c r="G33" s="71"/>
      <c r="H33" s="65">
        <f>'инвестиции на открытие'!N13</f>
        <v>0.60843098584255395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5"/>
      <c r="B34" s="62" t="s">
        <v>56</v>
      </c>
      <c r="C34" s="62"/>
      <c r="D34" s="17"/>
      <c r="E34" s="17"/>
      <c r="F34" s="17"/>
      <c r="G34" s="17"/>
      <c r="H34" s="64">
        <f>SUM('12 месяцев'!D75:O75)/12</f>
        <v>658330.66666666663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5"/>
      <c r="B35" s="6"/>
      <c r="C35" s="6"/>
      <c r="D35" s="6"/>
      <c r="E35" s="6"/>
      <c r="F35" s="6"/>
      <c r="G35" s="6"/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12">
    <mergeCell ref="B32:G32"/>
    <mergeCell ref="D33:E33"/>
    <mergeCell ref="F33:G33"/>
    <mergeCell ref="B30:C30"/>
    <mergeCell ref="B17:G17"/>
    <mergeCell ref="B20:G20"/>
    <mergeCell ref="B13:C13"/>
    <mergeCell ref="B14:C14"/>
    <mergeCell ref="B5:G5"/>
    <mergeCell ref="B6:G6"/>
    <mergeCell ref="B28:G28"/>
    <mergeCell ref="B16:G16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A47" sqref="A47"/>
    </sheetView>
  </sheetViews>
  <sheetFormatPr defaultColWidth="14.44140625" defaultRowHeight="15" customHeight="1" outlineLevelRow="1"/>
  <cols>
    <col min="1" max="2" width="8.88671875" customWidth="1"/>
    <col min="3" max="3" width="18.5546875" customWidth="1"/>
    <col min="4" max="4" width="16.44140625" customWidth="1"/>
    <col min="5" max="5" width="16.5546875" customWidth="1"/>
    <col min="6" max="15" width="16.44140625" customWidth="1"/>
    <col min="16" max="16" width="11.33203125" customWidth="1"/>
    <col min="17" max="17" width="15.44140625" customWidth="1"/>
    <col min="18" max="26" width="8.886718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"/>
      <c r="B4" s="81" t="s">
        <v>21</v>
      </c>
      <c r="C4" s="71"/>
      <c r="D4" s="21">
        <f>'инвестиции на открытие'!инвестииции</f>
        <v>2995332</v>
      </c>
      <c r="E4" s="22"/>
      <c r="F4" s="22"/>
      <c r="G4" s="22"/>
      <c r="H4" s="22"/>
      <c r="I4" s="22"/>
      <c r="J4" s="22"/>
      <c r="K4" s="22"/>
      <c r="L4" s="22"/>
      <c r="M4" s="23"/>
      <c r="N4" s="22"/>
      <c r="O4" s="2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2"/>
      <c r="B5" s="22"/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84" t="s">
        <v>22</v>
      </c>
      <c r="C6" s="72"/>
      <c r="D6" s="24" t="s">
        <v>23</v>
      </c>
      <c r="E6" s="24" t="s">
        <v>24</v>
      </c>
      <c r="F6" s="24" t="s">
        <v>25</v>
      </c>
      <c r="G6" s="24" t="s">
        <v>26</v>
      </c>
      <c r="H6" s="24" t="s">
        <v>27</v>
      </c>
      <c r="I6" s="24" t="s">
        <v>28</v>
      </c>
      <c r="J6" s="24" t="s">
        <v>29</v>
      </c>
      <c r="K6" s="24" t="s">
        <v>30</v>
      </c>
      <c r="L6" s="24" t="s">
        <v>31</v>
      </c>
      <c r="M6" s="24" t="s">
        <v>32</v>
      </c>
      <c r="N6" s="24" t="s">
        <v>33</v>
      </c>
      <c r="O6" s="24" t="s">
        <v>34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5"/>
      <c r="B7" s="73"/>
      <c r="C7" s="74"/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45</v>
      </c>
      <c r="O7" s="26" t="s">
        <v>46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hidden="1" customHeight="1">
      <c r="A8" s="82"/>
      <c r="B8" s="70"/>
      <c r="C8" s="71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hidden="1" customHeight="1">
      <c r="A9" s="28"/>
      <c r="B9" s="28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hidden="1" customHeight="1">
      <c r="A10" s="28"/>
      <c r="B10" s="28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hidden="1" customHeight="1">
      <c r="A11" s="28"/>
      <c r="B11" s="28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hidden="1" customHeight="1">
      <c r="A12" s="28"/>
      <c r="B12" s="28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hidden="1" customHeight="1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hidden="1" customHeight="1">
      <c r="A14" s="28"/>
      <c r="B14" s="28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hidden="1" customHeight="1">
      <c r="A15" s="28"/>
      <c r="B15" s="28"/>
      <c r="C15" s="2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hidden="1" customHeight="1">
      <c r="A16" s="28"/>
      <c r="B16" s="28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hidden="1" customHeight="1">
      <c r="A17" s="82"/>
      <c r="B17" s="70"/>
      <c r="C17" s="7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hidden="1" customHeight="1">
      <c r="A18" s="28"/>
      <c r="B18" s="28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hidden="1" customHeight="1">
      <c r="A19" s="28"/>
      <c r="B19" s="28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hidden="1" customHeight="1">
      <c r="A20" s="28"/>
      <c r="B20" s="28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hidden="1" customHeight="1">
      <c r="A21" s="28"/>
      <c r="B21" s="28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hidden="1" customHeight="1">
      <c r="A22" s="28"/>
      <c r="B22" s="28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hidden="1" customHeight="1">
      <c r="A23" s="28"/>
      <c r="B23" s="28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hidden="1" customHeight="1">
      <c r="A24" s="28"/>
      <c r="B24" s="28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hidden="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83" t="s">
        <v>47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>
      <c r="A28" s="20"/>
      <c r="B28" s="20" t="s">
        <v>79</v>
      </c>
      <c r="C28" s="1"/>
      <c r="D28" s="115">
        <f>'инвестиции на открытие'!H7</f>
        <v>350</v>
      </c>
      <c r="E28" s="29">
        <f t="shared" ref="E28:O28" si="0">D28</f>
        <v>350</v>
      </c>
      <c r="F28" s="29">
        <f t="shared" si="0"/>
        <v>350</v>
      </c>
      <c r="G28" s="29">
        <f t="shared" si="0"/>
        <v>350</v>
      </c>
      <c r="H28" s="29">
        <f t="shared" si="0"/>
        <v>350</v>
      </c>
      <c r="I28" s="29">
        <f t="shared" si="0"/>
        <v>350</v>
      </c>
      <c r="J28" s="29">
        <f t="shared" si="0"/>
        <v>350</v>
      </c>
      <c r="K28" s="29">
        <f t="shared" si="0"/>
        <v>350</v>
      </c>
      <c r="L28" s="29">
        <f t="shared" si="0"/>
        <v>350</v>
      </c>
      <c r="M28" s="29">
        <f t="shared" si="0"/>
        <v>350</v>
      </c>
      <c r="N28" s="29">
        <f t="shared" si="0"/>
        <v>350</v>
      </c>
      <c r="O28" s="29">
        <f t="shared" si="0"/>
        <v>350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0"/>
      <c r="B29" s="20" t="s">
        <v>80</v>
      </c>
      <c r="C29" s="1"/>
      <c r="D29" s="29">
        <v>10000</v>
      </c>
      <c r="E29" s="29">
        <v>10000</v>
      </c>
      <c r="F29" s="29">
        <v>10000</v>
      </c>
      <c r="G29" s="29">
        <v>10000</v>
      </c>
      <c r="H29" s="29">
        <v>10000</v>
      </c>
      <c r="I29" s="29">
        <v>10000</v>
      </c>
      <c r="J29" s="29">
        <v>10000</v>
      </c>
      <c r="K29" s="29">
        <v>10000</v>
      </c>
      <c r="L29" s="29">
        <v>10000</v>
      </c>
      <c r="M29" s="29">
        <v>10000</v>
      </c>
      <c r="N29" s="29">
        <v>10000</v>
      </c>
      <c r="O29" s="29">
        <v>10000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20"/>
      <c r="B30" s="20" t="s">
        <v>81</v>
      </c>
      <c r="C30" s="1"/>
      <c r="D30" s="29">
        <v>2500</v>
      </c>
      <c r="E30" s="29">
        <v>2500</v>
      </c>
      <c r="F30" s="29">
        <v>2500</v>
      </c>
      <c r="G30" s="29">
        <v>3500</v>
      </c>
      <c r="H30" s="29">
        <v>3500</v>
      </c>
      <c r="I30" s="29">
        <v>3500</v>
      </c>
      <c r="J30" s="29">
        <v>3500</v>
      </c>
      <c r="K30" s="29">
        <v>3500</v>
      </c>
      <c r="L30" s="29">
        <v>3500</v>
      </c>
      <c r="M30" s="29">
        <v>2500</v>
      </c>
      <c r="N30" s="29">
        <v>2500</v>
      </c>
      <c r="O30" s="29">
        <v>2500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0"/>
      <c r="B31" s="20" t="s">
        <v>89</v>
      </c>
      <c r="C31" s="1"/>
      <c r="D31" s="29">
        <v>240</v>
      </c>
      <c r="E31" s="29">
        <f t="shared" ref="E31:O31" si="1">D31</f>
        <v>240</v>
      </c>
      <c r="F31" s="29">
        <f t="shared" si="1"/>
        <v>240</v>
      </c>
      <c r="G31" s="29">
        <f t="shared" si="1"/>
        <v>240</v>
      </c>
      <c r="H31" s="29">
        <f t="shared" si="1"/>
        <v>240</v>
      </c>
      <c r="I31" s="29">
        <f t="shared" si="1"/>
        <v>240</v>
      </c>
      <c r="J31" s="29">
        <f t="shared" si="1"/>
        <v>240</v>
      </c>
      <c r="K31" s="29">
        <f t="shared" si="1"/>
        <v>240</v>
      </c>
      <c r="L31" s="29">
        <f t="shared" si="1"/>
        <v>240</v>
      </c>
      <c r="M31" s="29">
        <f t="shared" si="1"/>
        <v>240</v>
      </c>
      <c r="N31" s="29">
        <f t="shared" si="1"/>
        <v>240</v>
      </c>
      <c r="O31" s="29">
        <f t="shared" si="1"/>
        <v>240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20"/>
      <c r="B32" s="20" t="s">
        <v>82</v>
      </c>
      <c r="C32" s="1"/>
      <c r="D32" s="29">
        <v>100</v>
      </c>
      <c r="E32" s="29">
        <f t="shared" ref="E32:O32" si="2">D32</f>
        <v>100</v>
      </c>
      <c r="F32" s="29">
        <f t="shared" si="2"/>
        <v>100</v>
      </c>
      <c r="G32" s="29">
        <f t="shared" si="2"/>
        <v>100</v>
      </c>
      <c r="H32" s="29">
        <f t="shared" si="2"/>
        <v>100</v>
      </c>
      <c r="I32" s="29">
        <f t="shared" si="2"/>
        <v>100</v>
      </c>
      <c r="J32" s="29">
        <f t="shared" si="2"/>
        <v>100</v>
      </c>
      <c r="K32" s="29">
        <f t="shared" si="2"/>
        <v>100</v>
      </c>
      <c r="L32" s="29">
        <f t="shared" si="2"/>
        <v>100</v>
      </c>
      <c r="M32" s="29">
        <f t="shared" si="2"/>
        <v>100</v>
      </c>
      <c r="N32" s="29">
        <f t="shared" si="2"/>
        <v>100</v>
      </c>
      <c r="O32" s="29">
        <f t="shared" si="2"/>
        <v>100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20"/>
      <c r="B33" s="20" t="s">
        <v>83</v>
      </c>
      <c r="C33" s="1"/>
      <c r="D33" s="29">
        <v>50</v>
      </c>
      <c r="E33" s="29">
        <f t="shared" ref="E33:O33" si="3">D33</f>
        <v>50</v>
      </c>
      <c r="F33" s="29">
        <f t="shared" si="3"/>
        <v>50</v>
      </c>
      <c r="G33" s="29">
        <f t="shared" si="3"/>
        <v>50</v>
      </c>
      <c r="H33" s="29">
        <f t="shared" si="3"/>
        <v>50</v>
      </c>
      <c r="I33" s="29">
        <f t="shared" si="3"/>
        <v>50</v>
      </c>
      <c r="J33" s="29">
        <f t="shared" si="3"/>
        <v>50</v>
      </c>
      <c r="K33" s="29">
        <f t="shared" si="3"/>
        <v>50</v>
      </c>
      <c r="L33" s="29">
        <f t="shared" si="3"/>
        <v>50</v>
      </c>
      <c r="M33" s="29">
        <f t="shared" si="3"/>
        <v>50</v>
      </c>
      <c r="N33" s="29">
        <f t="shared" si="3"/>
        <v>50</v>
      </c>
      <c r="O33" s="29">
        <f t="shared" si="3"/>
        <v>50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20"/>
      <c r="B34" s="20"/>
      <c r="C34" s="1"/>
      <c r="D34" s="29">
        <f>'1 месяц'!F13</f>
        <v>0</v>
      </c>
      <c r="E34" s="29">
        <f t="shared" ref="E34:O34" si="4">D34</f>
        <v>0</v>
      </c>
      <c r="F34" s="29">
        <f t="shared" si="4"/>
        <v>0</v>
      </c>
      <c r="G34" s="29">
        <f t="shared" si="4"/>
        <v>0</v>
      </c>
      <c r="H34" s="29">
        <f t="shared" si="4"/>
        <v>0</v>
      </c>
      <c r="I34" s="29">
        <f t="shared" si="4"/>
        <v>0</v>
      </c>
      <c r="J34" s="29">
        <f t="shared" si="4"/>
        <v>0</v>
      </c>
      <c r="K34" s="29">
        <f t="shared" si="4"/>
        <v>0</v>
      </c>
      <c r="L34" s="29">
        <f t="shared" si="4"/>
        <v>0</v>
      </c>
      <c r="M34" s="29">
        <f t="shared" si="4"/>
        <v>0</v>
      </c>
      <c r="N34" s="29">
        <f t="shared" si="4"/>
        <v>0</v>
      </c>
      <c r="O34" s="29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20"/>
      <c r="B35" s="20"/>
      <c r="C35" s="1"/>
      <c r="D35" s="29">
        <f>'1 месяц'!F14</f>
        <v>0</v>
      </c>
      <c r="E35" s="29">
        <f t="shared" ref="E35:O35" si="5">D35</f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29">
        <f t="shared" si="5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4" hidden="1">
      <c r="A36" s="20"/>
      <c r="B36" s="20"/>
      <c r="C36" s="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0"/>
      <c r="O36" s="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1"/>
      <c r="B37" s="83" t="s">
        <v>48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4">
      <c r="A38" s="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32"/>
      <c r="R38" s="32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20"/>
      <c r="B39" s="20" t="s">
        <v>79</v>
      </c>
      <c r="C39" s="1"/>
      <c r="D39" s="33">
        <v>2520</v>
      </c>
      <c r="E39" s="33">
        <v>2310</v>
      </c>
      <c r="F39" s="33">
        <v>2100</v>
      </c>
      <c r="G39" s="33">
        <v>1890</v>
      </c>
      <c r="H39" s="33">
        <v>1470</v>
      </c>
      <c r="I39" s="33">
        <v>1260</v>
      </c>
      <c r="J39" s="33">
        <v>1260</v>
      </c>
      <c r="K39" s="33">
        <v>1680</v>
      </c>
      <c r="L39" s="33">
        <v>2100</v>
      </c>
      <c r="M39" s="33">
        <v>2100</v>
      </c>
      <c r="N39" s="33">
        <v>2100</v>
      </c>
      <c r="O39" s="33">
        <v>2520</v>
      </c>
      <c r="P39" s="34">
        <f t="shared" ref="P39:P46" si="6">SUM(D39:O39)</f>
        <v>23310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20"/>
      <c r="B40" s="20" t="s">
        <v>80</v>
      </c>
      <c r="C40" s="1"/>
      <c r="D40" s="33">
        <v>21</v>
      </c>
      <c r="E40" s="33">
        <v>19</v>
      </c>
      <c r="F40" s="33">
        <v>22</v>
      </c>
      <c r="G40" s="33">
        <v>20</v>
      </c>
      <c r="H40" s="33">
        <v>22</v>
      </c>
      <c r="I40" s="33">
        <v>20</v>
      </c>
      <c r="J40" s="33">
        <v>22</v>
      </c>
      <c r="K40" s="33">
        <v>20</v>
      </c>
      <c r="L40" s="33">
        <v>21</v>
      </c>
      <c r="M40" s="33">
        <v>22</v>
      </c>
      <c r="N40" s="33">
        <v>23</v>
      </c>
      <c r="O40" s="33">
        <v>21</v>
      </c>
      <c r="P40" s="34">
        <f t="shared" si="6"/>
        <v>253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0"/>
      <c r="B41" s="20" t="s">
        <v>81</v>
      </c>
      <c r="C41" s="1"/>
      <c r="D41" s="33">
        <v>10</v>
      </c>
      <c r="E41" s="33">
        <v>15</v>
      </c>
      <c r="F41" s="33">
        <v>12</v>
      </c>
      <c r="G41" s="33">
        <v>11</v>
      </c>
      <c r="H41" s="33">
        <v>10</v>
      </c>
      <c r="I41" s="33">
        <v>15</v>
      </c>
      <c r="J41" s="33">
        <v>13</v>
      </c>
      <c r="K41" s="33">
        <v>8</v>
      </c>
      <c r="L41" s="33">
        <v>13</v>
      </c>
      <c r="M41" s="33">
        <v>10</v>
      </c>
      <c r="N41" s="33">
        <v>4</v>
      </c>
      <c r="O41" s="33">
        <v>12</v>
      </c>
      <c r="P41" s="34">
        <f t="shared" si="6"/>
        <v>133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0"/>
      <c r="B42" s="20" t="s">
        <v>89</v>
      </c>
      <c r="C42" s="1"/>
      <c r="D42" s="33">
        <v>365</v>
      </c>
      <c r="E42" s="33">
        <v>226</v>
      </c>
      <c r="F42" s="33">
        <v>312</v>
      </c>
      <c r="G42" s="33">
        <v>223</v>
      </c>
      <c r="H42" s="33">
        <v>352</v>
      </c>
      <c r="I42" s="33">
        <v>310</v>
      </c>
      <c r="J42" s="33">
        <v>252</v>
      </c>
      <c r="K42" s="33">
        <v>280</v>
      </c>
      <c r="L42" s="33">
        <v>310</v>
      </c>
      <c r="M42" s="33">
        <v>216</v>
      </c>
      <c r="N42" s="33">
        <v>354</v>
      </c>
      <c r="O42" s="33">
        <v>305</v>
      </c>
      <c r="P42" s="34">
        <f t="shared" si="6"/>
        <v>3505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0"/>
      <c r="B43" s="20" t="s">
        <v>82</v>
      </c>
      <c r="C43" s="1"/>
      <c r="D43" s="33">
        <v>100</v>
      </c>
      <c r="E43" s="33">
        <v>111</v>
      </c>
      <c r="F43" s="33">
        <v>101</v>
      </c>
      <c r="G43" s="33">
        <v>201</v>
      </c>
      <c r="H43" s="33">
        <v>90</v>
      </c>
      <c r="I43" s="33">
        <v>201</v>
      </c>
      <c r="J43" s="33">
        <v>119</v>
      </c>
      <c r="K43" s="33">
        <v>201</v>
      </c>
      <c r="L43" s="33">
        <v>223</v>
      </c>
      <c r="M43" s="33">
        <v>201</v>
      </c>
      <c r="N43" s="33">
        <v>82</v>
      </c>
      <c r="O43" s="33">
        <v>152</v>
      </c>
      <c r="P43" s="34">
        <f t="shared" si="6"/>
        <v>1782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20"/>
      <c r="B44" s="20" t="s">
        <v>83</v>
      </c>
      <c r="C44" s="1"/>
      <c r="D44" s="33">
        <v>996</v>
      </c>
      <c r="E44" s="33">
        <v>1630</v>
      </c>
      <c r="F44" s="33">
        <v>1589</v>
      </c>
      <c r="G44" s="33">
        <v>1200</v>
      </c>
      <c r="H44" s="33">
        <v>1187</v>
      </c>
      <c r="I44" s="33">
        <v>1096</v>
      </c>
      <c r="J44" s="33">
        <v>899</v>
      </c>
      <c r="K44" s="33">
        <v>1400</v>
      </c>
      <c r="L44" s="33">
        <v>1563</v>
      </c>
      <c r="M44" s="33">
        <v>1403</v>
      </c>
      <c r="N44" s="33">
        <v>1620</v>
      </c>
      <c r="O44" s="33">
        <v>1284</v>
      </c>
      <c r="P44" s="34">
        <f t="shared" si="6"/>
        <v>15867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20"/>
      <c r="B45" s="20"/>
      <c r="C45" s="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6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20"/>
      <c r="B46" s="20"/>
      <c r="C46" s="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>
        <f t="shared" si="6"/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35" t="s">
        <v>49</v>
      </c>
      <c r="C47" s="36"/>
      <c r="D47" s="37">
        <f t="shared" ref="D47:O47" si="7">SUM(D48:D55)</f>
        <v>1264400</v>
      </c>
      <c r="E47" s="38">
        <f t="shared" si="7"/>
        <v>1182840</v>
      </c>
      <c r="F47" s="38">
        <f t="shared" si="7"/>
        <v>1149430</v>
      </c>
      <c r="G47" s="38">
        <f t="shared" si="7"/>
        <v>1033620</v>
      </c>
      <c r="H47" s="38">
        <f t="shared" si="7"/>
        <v>922330</v>
      </c>
      <c r="I47" s="38">
        <f t="shared" si="7"/>
        <v>842800</v>
      </c>
      <c r="J47" s="38">
        <f t="shared" si="7"/>
        <v>823830</v>
      </c>
      <c r="K47" s="38">
        <f t="shared" si="7"/>
        <v>973300</v>
      </c>
      <c r="L47" s="38">
        <f t="shared" si="7"/>
        <v>1165350</v>
      </c>
      <c r="M47" s="38">
        <f t="shared" si="7"/>
        <v>1122090</v>
      </c>
      <c r="N47" s="39">
        <f t="shared" si="7"/>
        <v>1149160</v>
      </c>
      <c r="O47" s="40">
        <f t="shared" si="7"/>
        <v>1274600</v>
      </c>
      <c r="P47" s="66">
        <f>SUM(D47:O47)</f>
        <v>12903750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outlineLevel="1">
      <c r="A48" s="20"/>
      <c r="B48" s="20" t="s">
        <v>79</v>
      </c>
      <c r="C48" s="1"/>
      <c r="D48" s="29">
        <f t="shared" ref="D48:O48" si="8">D28*D39</f>
        <v>882000</v>
      </c>
      <c r="E48" s="29">
        <f t="shared" si="8"/>
        <v>808500</v>
      </c>
      <c r="F48" s="29">
        <f t="shared" si="8"/>
        <v>735000</v>
      </c>
      <c r="G48" s="29">
        <f t="shared" si="8"/>
        <v>661500</v>
      </c>
      <c r="H48" s="29">
        <f t="shared" si="8"/>
        <v>514500</v>
      </c>
      <c r="I48" s="29">
        <f t="shared" si="8"/>
        <v>441000</v>
      </c>
      <c r="J48" s="29">
        <f t="shared" si="8"/>
        <v>441000</v>
      </c>
      <c r="K48" s="29">
        <f t="shared" si="8"/>
        <v>588000</v>
      </c>
      <c r="L48" s="29">
        <f t="shared" si="8"/>
        <v>735000</v>
      </c>
      <c r="M48" s="29">
        <f t="shared" si="8"/>
        <v>735000</v>
      </c>
      <c r="N48" s="41">
        <f t="shared" si="8"/>
        <v>735000</v>
      </c>
      <c r="O48" s="41">
        <f t="shared" si="8"/>
        <v>882000</v>
      </c>
      <c r="P48" s="42">
        <f t="shared" ref="P48:P55" si="9">SUM(D48:O48)</f>
        <v>8158500</v>
      </c>
      <c r="Q48" s="43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outlineLevel="1">
      <c r="A49" s="20"/>
      <c r="B49" s="20" t="s">
        <v>80</v>
      </c>
      <c r="C49" s="1"/>
      <c r="D49" s="29">
        <f t="shared" ref="D49:O49" si="10">D29*D40</f>
        <v>210000</v>
      </c>
      <c r="E49" s="29">
        <f t="shared" si="10"/>
        <v>190000</v>
      </c>
      <c r="F49" s="29">
        <f t="shared" si="10"/>
        <v>220000</v>
      </c>
      <c r="G49" s="29">
        <f t="shared" si="10"/>
        <v>200000</v>
      </c>
      <c r="H49" s="29">
        <f t="shared" si="10"/>
        <v>220000</v>
      </c>
      <c r="I49" s="29">
        <f t="shared" si="10"/>
        <v>200000</v>
      </c>
      <c r="J49" s="29">
        <f t="shared" si="10"/>
        <v>220000</v>
      </c>
      <c r="K49" s="29">
        <f t="shared" si="10"/>
        <v>200000</v>
      </c>
      <c r="L49" s="29">
        <f t="shared" si="10"/>
        <v>210000</v>
      </c>
      <c r="M49" s="29">
        <f t="shared" si="10"/>
        <v>220000</v>
      </c>
      <c r="N49" s="41">
        <f t="shared" si="10"/>
        <v>230000</v>
      </c>
      <c r="O49" s="41">
        <f t="shared" si="10"/>
        <v>210000</v>
      </c>
      <c r="P49" s="42">
        <f t="shared" si="9"/>
        <v>2530000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outlineLevel="1">
      <c r="A50" s="20"/>
      <c r="B50" s="20" t="s">
        <v>81</v>
      </c>
      <c r="C50" s="1"/>
      <c r="D50" s="29">
        <f t="shared" ref="D50:O50" si="11">D30*D41</f>
        <v>25000</v>
      </c>
      <c r="E50" s="29">
        <f t="shared" si="11"/>
        <v>37500</v>
      </c>
      <c r="F50" s="29">
        <f t="shared" si="11"/>
        <v>30000</v>
      </c>
      <c r="G50" s="29">
        <f t="shared" si="11"/>
        <v>38500</v>
      </c>
      <c r="H50" s="29">
        <f t="shared" si="11"/>
        <v>35000</v>
      </c>
      <c r="I50" s="29">
        <f t="shared" si="11"/>
        <v>52500</v>
      </c>
      <c r="J50" s="29">
        <f t="shared" si="11"/>
        <v>45500</v>
      </c>
      <c r="K50" s="29">
        <f t="shared" si="11"/>
        <v>28000</v>
      </c>
      <c r="L50" s="29">
        <f t="shared" si="11"/>
        <v>45500</v>
      </c>
      <c r="M50" s="29">
        <f t="shared" si="11"/>
        <v>25000</v>
      </c>
      <c r="N50" s="41">
        <f t="shared" si="11"/>
        <v>10000</v>
      </c>
      <c r="O50" s="41">
        <f t="shared" si="11"/>
        <v>30000</v>
      </c>
      <c r="P50" s="42">
        <f t="shared" si="9"/>
        <v>402500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outlineLevel="1">
      <c r="A51" s="20"/>
      <c r="B51" s="20" t="s">
        <v>89</v>
      </c>
      <c r="C51" s="1"/>
      <c r="D51" s="29">
        <f>D31*D42</f>
        <v>87600</v>
      </c>
      <c r="E51" s="29">
        <f t="shared" ref="E51:O51" si="12">E31*E42</f>
        <v>54240</v>
      </c>
      <c r="F51" s="29">
        <f t="shared" si="12"/>
        <v>74880</v>
      </c>
      <c r="G51" s="29">
        <f t="shared" si="12"/>
        <v>53520</v>
      </c>
      <c r="H51" s="29">
        <f t="shared" si="12"/>
        <v>84480</v>
      </c>
      <c r="I51" s="29">
        <f t="shared" si="12"/>
        <v>74400</v>
      </c>
      <c r="J51" s="29">
        <f t="shared" si="12"/>
        <v>60480</v>
      </c>
      <c r="K51" s="29">
        <f t="shared" si="12"/>
        <v>67200</v>
      </c>
      <c r="L51" s="29">
        <f t="shared" si="12"/>
        <v>74400</v>
      </c>
      <c r="M51" s="29">
        <f t="shared" si="12"/>
        <v>51840</v>
      </c>
      <c r="N51" s="41">
        <f t="shared" si="12"/>
        <v>84960</v>
      </c>
      <c r="O51" s="41">
        <f t="shared" si="12"/>
        <v>73200</v>
      </c>
      <c r="P51" s="42">
        <f t="shared" si="9"/>
        <v>841200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outlineLevel="1">
      <c r="A52" s="20"/>
      <c r="B52" s="20" t="s">
        <v>82</v>
      </c>
      <c r="C52" s="1"/>
      <c r="D52" s="29">
        <f t="shared" ref="D52:O52" si="13">D32*D43</f>
        <v>10000</v>
      </c>
      <c r="E52" s="29">
        <f t="shared" si="13"/>
        <v>11100</v>
      </c>
      <c r="F52" s="29">
        <f t="shared" si="13"/>
        <v>10100</v>
      </c>
      <c r="G52" s="29">
        <f t="shared" si="13"/>
        <v>20100</v>
      </c>
      <c r="H52" s="29">
        <f t="shared" si="13"/>
        <v>9000</v>
      </c>
      <c r="I52" s="29">
        <f t="shared" si="13"/>
        <v>20100</v>
      </c>
      <c r="J52" s="29">
        <f t="shared" si="13"/>
        <v>11900</v>
      </c>
      <c r="K52" s="29">
        <f t="shared" si="13"/>
        <v>20100</v>
      </c>
      <c r="L52" s="29">
        <f t="shared" si="13"/>
        <v>22300</v>
      </c>
      <c r="M52" s="29">
        <f t="shared" si="13"/>
        <v>20100</v>
      </c>
      <c r="N52" s="41">
        <f t="shared" si="13"/>
        <v>8200</v>
      </c>
      <c r="O52" s="41">
        <f t="shared" si="13"/>
        <v>15200</v>
      </c>
      <c r="P52" s="42">
        <f t="shared" si="9"/>
        <v>178200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outlineLevel="1">
      <c r="A53" s="20"/>
      <c r="B53" s="20" t="s">
        <v>83</v>
      </c>
      <c r="C53" s="1"/>
      <c r="D53" s="29">
        <f t="shared" ref="D53:O53" si="14">D33*D44</f>
        <v>49800</v>
      </c>
      <c r="E53" s="29">
        <f t="shared" si="14"/>
        <v>81500</v>
      </c>
      <c r="F53" s="29">
        <f t="shared" si="14"/>
        <v>79450</v>
      </c>
      <c r="G53" s="29">
        <f t="shared" si="14"/>
        <v>60000</v>
      </c>
      <c r="H53" s="29">
        <f t="shared" si="14"/>
        <v>59350</v>
      </c>
      <c r="I53" s="29">
        <f t="shared" si="14"/>
        <v>54800</v>
      </c>
      <c r="J53" s="29">
        <f t="shared" si="14"/>
        <v>44950</v>
      </c>
      <c r="K53" s="29">
        <f t="shared" si="14"/>
        <v>70000</v>
      </c>
      <c r="L53" s="29">
        <f t="shared" si="14"/>
        <v>78150</v>
      </c>
      <c r="M53" s="29">
        <f t="shared" si="14"/>
        <v>70150</v>
      </c>
      <c r="N53" s="41">
        <f t="shared" si="14"/>
        <v>81000</v>
      </c>
      <c r="O53" s="41">
        <f t="shared" si="14"/>
        <v>64200</v>
      </c>
      <c r="P53" s="42">
        <f t="shared" si="9"/>
        <v>793350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outlineLevel="1">
      <c r="A54" s="20"/>
      <c r="B54" s="20"/>
      <c r="C54" s="1"/>
      <c r="D54" s="29">
        <f t="shared" ref="D54:O54" si="15">D34*D45</f>
        <v>0</v>
      </c>
      <c r="E54" s="29">
        <f t="shared" si="15"/>
        <v>0</v>
      </c>
      <c r="F54" s="29">
        <f t="shared" si="15"/>
        <v>0</v>
      </c>
      <c r="G54" s="29">
        <f t="shared" si="15"/>
        <v>0</v>
      </c>
      <c r="H54" s="29">
        <f t="shared" si="15"/>
        <v>0</v>
      </c>
      <c r="I54" s="29">
        <f t="shared" si="15"/>
        <v>0</v>
      </c>
      <c r="J54" s="29">
        <f t="shared" si="15"/>
        <v>0</v>
      </c>
      <c r="K54" s="29">
        <f t="shared" si="15"/>
        <v>0</v>
      </c>
      <c r="L54" s="29">
        <f t="shared" si="15"/>
        <v>0</v>
      </c>
      <c r="M54" s="29">
        <f t="shared" si="15"/>
        <v>0</v>
      </c>
      <c r="N54" s="41">
        <f t="shared" si="15"/>
        <v>0</v>
      </c>
      <c r="O54" s="41">
        <f t="shared" si="15"/>
        <v>0</v>
      </c>
      <c r="P54" s="42">
        <f t="shared" si="9"/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outlineLevel="1">
      <c r="A55" s="20"/>
      <c r="B55" s="20"/>
      <c r="C55" s="20"/>
      <c r="D55" s="29">
        <f t="shared" ref="D55:O55" si="16">D35*D46</f>
        <v>0</v>
      </c>
      <c r="E55" s="29">
        <f t="shared" si="16"/>
        <v>0</v>
      </c>
      <c r="F55" s="29">
        <f t="shared" si="16"/>
        <v>0</v>
      </c>
      <c r="G55" s="29">
        <f t="shared" si="16"/>
        <v>0</v>
      </c>
      <c r="H55" s="29">
        <f t="shared" si="16"/>
        <v>0</v>
      </c>
      <c r="I55" s="29">
        <f t="shared" si="16"/>
        <v>0</v>
      </c>
      <c r="J55" s="29">
        <f t="shared" si="16"/>
        <v>0</v>
      </c>
      <c r="K55" s="29">
        <f t="shared" si="16"/>
        <v>0</v>
      </c>
      <c r="L55" s="29">
        <f t="shared" si="16"/>
        <v>0</v>
      </c>
      <c r="M55" s="29">
        <f t="shared" si="16"/>
        <v>0</v>
      </c>
      <c r="N55" s="32">
        <f t="shared" si="16"/>
        <v>0</v>
      </c>
      <c r="O55" s="32">
        <f t="shared" si="16"/>
        <v>0</v>
      </c>
      <c r="P55" s="42">
        <f t="shared" si="9"/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20"/>
      <c r="B56" s="20"/>
      <c r="C56" s="2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2"/>
      <c r="O56" s="3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>
      <c r="A57" s="1"/>
      <c r="B57" s="83" t="s">
        <v>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  <c r="P57" s="32"/>
      <c r="Q57" s="32"/>
      <c r="R57" s="32"/>
      <c r="S57" s="1"/>
      <c r="T57" s="1"/>
      <c r="U57" s="1"/>
      <c r="V57" s="1"/>
      <c r="W57" s="1"/>
      <c r="X57" s="1"/>
      <c r="Y57" s="1"/>
      <c r="Z57" s="1"/>
    </row>
    <row r="58" spans="1:26" ht="14.4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2"/>
      <c r="R58" s="32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1"/>
      <c r="B59" s="35" t="s">
        <v>51</v>
      </c>
      <c r="C59" s="5"/>
      <c r="D59" s="44">
        <f t="shared" ref="D59:O59" si="17">SUM(D60,D63)</f>
        <v>325960</v>
      </c>
      <c r="E59" s="44">
        <f t="shared" si="17"/>
        <v>307300</v>
      </c>
      <c r="F59" s="44">
        <f t="shared" si="17"/>
        <v>303890</v>
      </c>
      <c r="G59" s="44">
        <f t="shared" si="17"/>
        <v>297000</v>
      </c>
      <c r="H59" s="44">
        <f t="shared" si="17"/>
        <v>290870</v>
      </c>
      <c r="I59" s="44">
        <f t="shared" si="17"/>
        <v>286960</v>
      </c>
      <c r="J59" s="44">
        <f t="shared" si="17"/>
        <v>284990</v>
      </c>
      <c r="K59" s="44">
        <f t="shared" si="17"/>
        <v>296000</v>
      </c>
      <c r="L59" s="44">
        <f t="shared" si="17"/>
        <v>303630</v>
      </c>
      <c r="M59" s="44">
        <f t="shared" si="17"/>
        <v>302030</v>
      </c>
      <c r="N59" s="45">
        <f t="shared" si="17"/>
        <v>304200</v>
      </c>
      <c r="O59" s="45">
        <f t="shared" si="17"/>
        <v>306840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35" t="s">
        <v>11</v>
      </c>
      <c r="C60" s="35"/>
      <c r="D60" s="29">
        <f t="shared" ref="D60:O60" si="18">SUM(D61:D62)</f>
        <v>60000</v>
      </c>
      <c r="E60" s="29">
        <f t="shared" si="18"/>
        <v>36500</v>
      </c>
      <c r="F60" s="29">
        <f t="shared" si="18"/>
        <v>35000</v>
      </c>
      <c r="G60" s="29">
        <f t="shared" si="18"/>
        <v>33500</v>
      </c>
      <c r="H60" s="29">
        <f t="shared" si="18"/>
        <v>30500</v>
      </c>
      <c r="I60" s="29">
        <f t="shared" si="18"/>
        <v>29000</v>
      </c>
      <c r="J60" s="29">
        <f t="shared" si="18"/>
        <v>29000</v>
      </c>
      <c r="K60" s="29">
        <f t="shared" si="18"/>
        <v>32000</v>
      </c>
      <c r="L60" s="29">
        <f t="shared" si="18"/>
        <v>35000</v>
      </c>
      <c r="M60" s="29">
        <f t="shared" si="18"/>
        <v>35000</v>
      </c>
      <c r="N60" s="29">
        <f t="shared" si="18"/>
        <v>35000</v>
      </c>
      <c r="O60" s="29">
        <f t="shared" si="18"/>
        <v>38000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outlineLevel="1">
      <c r="A61" s="20"/>
      <c r="B61" s="20" t="s">
        <v>84</v>
      </c>
      <c r="C61" s="32"/>
      <c r="D61" s="29">
        <v>40000</v>
      </c>
      <c r="E61" s="29">
        <v>16500</v>
      </c>
      <c r="F61" s="29">
        <v>15000</v>
      </c>
      <c r="G61" s="29">
        <v>13500</v>
      </c>
      <c r="H61" s="29">
        <v>10500</v>
      </c>
      <c r="I61" s="29">
        <v>9000</v>
      </c>
      <c r="J61" s="29">
        <v>9000</v>
      </c>
      <c r="K61" s="29">
        <v>12000</v>
      </c>
      <c r="L61" s="29">
        <v>15000</v>
      </c>
      <c r="M61" s="29">
        <v>15000</v>
      </c>
      <c r="N61" s="29">
        <v>15000</v>
      </c>
      <c r="O61" s="29">
        <v>18000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outlineLevel="1">
      <c r="A62" s="20"/>
      <c r="B62" s="20" t="s">
        <v>94</v>
      </c>
      <c r="C62" s="32"/>
      <c r="D62" s="29">
        <v>20000</v>
      </c>
      <c r="E62" s="29">
        <v>20000</v>
      </c>
      <c r="F62" s="29">
        <v>20000</v>
      </c>
      <c r="G62" s="29">
        <v>20000</v>
      </c>
      <c r="H62" s="29">
        <v>20000</v>
      </c>
      <c r="I62" s="29">
        <v>20000</v>
      </c>
      <c r="J62" s="29">
        <v>20000</v>
      </c>
      <c r="K62" s="29">
        <v>20000</v>
      </c>
      <c r="L62" s="29">
        <v>20000</v>
      </c>
      <c r="M62" s="29">
        <v>20000</v>
      </c>
      <c r="N62" s="29">
        <v>20000</v>
      </c>
      <c r="O62" s="29">
        <v>20000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35" t="s">
        <v>52</v>
      </c>
      <c r="C63" s="32"/>
      <c r="D63" s="29">
        <f t="shared" ref="D63:O63" si="19">SUM(D64:D71)</f>
        <v>265960</v>
      </c>
      <c r="E63" s="29">
        <f t="shared" si="19"/>
        <v>270800</v>
      </c>
      <c r="F63" s="29">
        <f t="shared" si="19"/>
        <v>268890</v>
      </c>
      <c r="G63" s="29">
        <f t="shared" si="19"/>
        <v>263500</v>
      </c>
      <c r="H63" s="29">
        <f t="shared" si="19"/>
        <v>260370</v>
      </c>
      <c r="I63" s="29">
        <f t="shared" si="19"/>
        <v>257960</v>
      </c>
      <c r="J63" s="29">
        <f t="shared" si="19"/>
        <v>255990</v>
      </c>
      <c r="K63" s="29">
        <f t="shared" si="19"/>
        <v>264000</v>
      </c>
      <c r="L63" s="29">
        <f t="shared" si="19"/>
        <v>268630</v>
      </c>
      <c r="M63" s="29">
        <f t="shared" si="19"/>
        <v>267030</v>
      </c>
      <c r="N63" s="29">
        <f t="shared" si="19"/>
        <v>269200</v>
      </c>
      <c r="O63" s="29">
        <f t="shared" si="19"/>
        <v>268840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outlineLevel="1">
      <c r="A64" s="20"/>
      <c r="B64" s="20" t="s">
        <v>85</v>
      </c>
      <c r="C64" s="20"/>
      <c r="D64" s="29">
        <v>18000</v>
      </c>
      <c r="E64" s="29">
        <v>18000</v>
      </c>
      <c r="F64" s="29">
        <v>18000</v>
      </c>
      <c r="G64" s="29">
        <v>18000</v>
      </c>
      <c r="H64" s="29">
        <v>18000</v>
      </c>
      <c r="I64" s="29">
        <v>18000</v>
      </c>
      <c r="J64" s="29">
        <v>18000</v>
      </c>
      <c r="K64" s="29">
        <v>18000</v>
      </c>
      <c r="L64" s="29">
        <v>18000</v>
      </c>
      <c r="M64" s="29">
        <v>18000</v>
      </c>
      <c r="N64" s="29">
        <v>18000</v>
      </c>
      <c r="O64" s="29">
        <v>18000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outlineLevel="1">
      <c r="A65" s="20"/>
      <c r="B65" s="20" t="s">
        <v>86</v>
      </c>
      <c r="C65" s="20"/>
      <c r="D65" s="29">
        <v>80000</v>
      </c>
      <c r="E65" s="29">
        <v>80000</v>
      </c>
      <c r="F65" s="29">
        <v>80000</v>
      </c>
      <c r="G65" s="29">
        <v>80000</v>
      </c>
      <c r="H65" s="29">
        <v>80000</v>
      </c>
      <c r="I65" s="29">
        <v>80000</v>
      </c>
      <c r="J65" s="29">
        <v>80000</v>
      </c>
      <c r="K65" s="29">
        <v>80000</v>
      </c>
      <c r="L65" s="29">
        <v>80000</v>
      </c>
      <c r="M65" s="29">
        <v>80000</v>
      </c>
      <c r="N65" s="29">
        <v>80000</v>
      </c>
      <c r="O65" s="29">
        <v>80000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outlineLevel="1">
      <c r="A66" s="20"/>
      <c r="B66" s="20" t="s">
        <v>87</v>
      </c>
      <c r="C66" s="20"/>
      <c r="D66" s="29">
        <v>20000</v>
      </c>
      <c r="E66" s="29">
        <v>20000</v>
      </c>
      <c r="F66" s="29">
        <v>20000</v>
      </c>
      <c r="G66" s="29">
        <v>20000</v>
      </c>
      <c r="H66" s="29">
        <v>20000</v>
      </c>
      <c r="I66" s="29">
        <v>20000</v>
      </c>
      <c r="J66" s="29">
        <v>20000</v>
      </c>
      <c r="K66" s="29">
        <v>20000</v>
      </c>
      <c r="L66" s="29">
        <v>20000</v>
      </c>
      <c r="M66" s="29">
        <v>20000</v>
      </c>
      <c r="N66" s="29">
        <v>20000</v>
      </c>
      <c r="O66" s="29">
        <v>20000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outlineLevel="1">
      <c r="A67" s="20"/>
      <c r="B67" s="20"/>
      <c r="C67" s="20"/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outlineLevel="1">
      <c r="A68" s="20"/>
      <c r="B68" s="20" t="s">
        <v>53</v>
      </c>
      <c r="C68" s="20"/>
      <c r="D68" s="29">
        <v>120000</v>
      </c>
      <c r="E68" s="29">
        <v>120000</v>
      </c>
      <c r="F68" s="29">
        <v>120000</v>
      </c>
      <c r="G68" s="29">
        <v>120000</v>
      </c>
      <c r="H68" s="29">
        <v>120000</v>
      </c>
      <c r="I68" s="29">
        <v>120000</v>
      </c>
      <c r="J68" s="29">
        <v>120000</v>
      </c>
      <c r="K68" s="29">
        <v>120000</v>
      </c>
      <c r="L68" s="29">
        <v>120000</v>
      </c>
      <c r="M68" s="29">
        <v>120000</v>
      </c>
      <c r="N68" s="29">
        <v>120000</v>
      </c>
      <c r="O68" s="29">
        <v>120000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outlineLevel="1">
      <c r="A69" s="20"/>
      <c r="B69" s="20"/>
      <c r="C69" s="20"/>
      <c r="D69" s="29">
        <f>'1 месяц'!H25</f>
        <v>0</v>
      </c>
      <c r="E69" s="29">
        <f t="shared" ref="E69:O69" si="20">D69</f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  <c r="L69" s="29">
        <f t="shared" si="20"/>
        <v>0</v>
      </c>
      <c r="M69" s="29">
        <f t="shared" si="20"/>
        <v>0</v>
      </c>
      <c r="N69" s="29">
        <f t="shared" si="20"/>
        <v>0</v>
      </c>
      <c r="O69" s="29">
        <f t="shared" si="20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outlineLevel="1">
      <c r="A70" s="20"/>
      <c r="B70" s="20" t="s">
        <v>90</v>
      </c>
      <c r="C70" s="20"/>
      <c r="D70" s="29">
        <f>D44*10</f>
        <v>9960</v>
      </c>
      <c r="E70" s="29">
        <f t="shared" ref="E70:O70" si="21">E44*10</f>
        <v>16300</v>
      </c>
      <c r="F70" s="29">
        <f t="shared" si="21"/>
        <v>15890</v>
      </c>
      <c r="G70" s="29">
        <f t="shared" si="21"/>
        <v>12000</v>
      </c>
      <c r="H70" s="29">
        <f t="shared" si="21"/>
        <v>11870</v>
      </c>
      <c r="I70" s="29">
        <f t="shared" si="21"/>
        <v>10960</v>
      </c>
      <c r="J70" s="29">
        <f t="shared" si="21"/>
        <v>8990</v>
      </c>
      <c r="K70" s="29">
        <f t="shared" si="21"/>
        <v>14000</v>
      </c>
      <c r="L70" s="29">
        <f t="shared" si="21"/>
        <v>15630</v>
      </c>
      <c r="M70" s="29">
        <f t="shared" si="21"/>
        <v>14030</v>
      </c>
      <c r="N70" s="29">
        <f t="shared" si="21"/>
        <v>16200</v>
      </c>
      <c r="O70" s="29">
        <f t="shared" si="21"/>
        <v>12840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outlineLevel="1">
      <c r="A71" s="20"/>
      <c r="B71" s="20" t="s">
        <v>88</v>
      </c>
      <c r="C71" s="20"/>
      <c r="D71" s="29">
        <v>18000</v>
      </c>
      <c r="E71" s="29">
        <v>16500</v>
      </c>
      <c r="F71" s="29">
        <v>15000</v>
      </c>
      <c r="G71" s="29">
        <v>13500</v>
      </c>
      <c r="H71" s="29">
        <v>10500</v>
      </c>
      <c r="I71" s="29">
        <v>9000</v>
      </c>
      <c r="J71" s="29">
        <v>9000</v>
      </c>
      <c r="K71" s="29">
        <v>12000</v>
      </c>
      <c r="L71" s="29">
        <v>15000</v>
      </c>
      <c r="M71" s="29">
        <v>15000</v>
      </c>
      <c r="N71" s="29">
        <v>15000</v>
      </c>
      <c r="O71" s="29">
        <v>18000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>
      <c r="A72" s="20"/>
      <c r="B72" s="46"/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35" t="s">
        <v>54</v>
      </c>
      <c r="C73" s="49"/>
      <c r="D73" s="29">
        <f t="shared" ref="D73:O73" si="22">D47-D59</f>
        <v>938440</v>
      </c>
      <c r="E73" s="29">
        <f t="shared" si="22"/>
        <v>875540</v>
      </c>
      <c r="F73" s="29">
        <f t="shared" si="22"/>
        <v>845540</v>
      </c>
      <c r="G73" s="29">
        <f t="shared" si="22"/>
        <v>736620</v>
      </c>
      <c r="H73" s="29">
        <f t="shared" si="22"/>
        <v>631460</v>
      </c>
      <c r="I73" s="29">
        <f t="shared" si="22"/>
        <v>555840</v>
      </c>
      <c r="J73" s="29">
        <f t="shared" si="22"/>
        <v>538840</v>
      </c>
      <c r="K73" s="29">
        <f t="shared" si="22"/>
        <v>677300</v>
      </c>
      <c r="L73" s="29">
        <f t="shared" si="22"/>
        <v>861720</v>
      </c>
      <c r="M73" s="29">
        <f t="shared" si="22"/>
        <v>820060</v>
      </c>
      <c r="N73" s="29">
        <f t="shared" si="22"/>
        <v>844960</v>
      </c>
      <c r="O73" s="29">
        <f t="shared" si="22"/>
        <v>967760</v>
      </c>
      <c r="P73" s="5"/>
      <c r="Q73" s="5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20"/>
      <c r="B74" s="77" t="s">
        <v>55</v>
      </c>
      <c r="C74" s="78"/>
      <c r="D74" s="29">
        <f>D73*0.15</f>
        <v>140766</v>
      </c>
      <c r="E74" s="29">
        <f t="shared" ref="E74:O74" si="23">E73*0.15</f>
        <v>131331</v>
      </c>
      <c r="F74" s="29">
        <f t="shared" si="23"/>
        <v>126831</v>
      </c>
      <c r="G74" s="29">
        <f t="shared" si="23"/>
        <v>110493</v>
      </c>
      <c r="H74" s="29">
        <f t="shared" si="23"/>
        <v>94719</v>
      </c>
      <c r="I74" s="29">
        <f t="shared" si="23"/>
        <v>83376</v>
      </c>
      <c r="J74" s="29">
        <f t="shared" si="23"/>
        <v>80826</v>
      </c>
      <c r="K74" s="29">
        <f t="shared" si="23"/>
        <v>101595</v>
      </c>
      <c r="L74" s="29">
        <f t="shared" si="23"/>
        <v>129258</v>
      </c>
      <c r="M74" s="29">
        <f t="shared" si="23"/>
        <v>123009</v>
      </c>
      <c r="N74" s="29">
        <f t="shared" si="23"/>
        <v>126744</v>
      </c>
      <c r="O74" s="29">
        <f t="shared" si="23"/>
        <v>145164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20"/>
      <c r="B75" s="35" t="s">
        <v>56</v>
      </c>
      <c r="C75" s="35"/>
      <c r="D75" s="50">
        <f t="shared" ref="D75:O75" si="24">D73-D74</f>
        <v>797674</v>
      </c>
      <c r="E75" s="51">
        <f t="shared" si="24"/>
        <v>744209</v>
      </c>
      <c r="F75" s="51">
        <f t="shared" si="24"/>
        <v>718709</v>
      </c>
      <c r="G75" s="51">
        <f t="shared" si="24"/>
        <v>626127</v>
      </c>
      <c r="H75" s="51">
        <f t="shared" si="24"/>
        <v>536741</v>
      </c>
      <c r="I75" s="51">
        <f t="shared" si="24"/>
        <v>472464</v>
      </c>
      <c r="J75" s="51">
        <f t="shared" si="24"/>
        <v>458014</v>
      </c>
      <c r="K75" s="51">
        <f t="shared" si="24"/>
        <v>575705</v>
      </c>
      <c r="L75" s="51">
        <f t="shared" si="24"/>
        <v>732462</v>
      </c>
      <c r="M75" s="51">
        <f t="shared" si="24"/>
        <v>697051</v>
      </c>
      <c r="N75" s="52">
        <f t="shared" si="24"/>
        <v>718216</v>
      </c>
      <c r="O75" s="53">
        <f t="shared" si="24"/>
        <v>822596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20"/>
      <c r="B76" s="35" t="s">
        <v>57</v>
      </c>
      <c r="C76" s="1"/>
      <c r="D76" s="54">
        <f t="shared" ref="D76:O76" si="25">D75/D47</f>
        <v>0.63087155963302755</v>
      </c>
      <c r="E76" s="54">
        <f t="shared" si="25"/>
        <v>0.62917131649250957</v>
      </c>
      <c r="F76" s="54">
        <f t="shared" si="25"/>
        <v>0.62527426637550787</v>
      </c>
      <c r="G76" s="54">
        <f t="shared" si="25"/>
        <v>0.60576130492831026</v>
      </c>
      <c r="H76" s="54">
        <f t="shared" si="25"/>
        <v>0.5819403033621372</v>
      </c>
      <c r="I76" s="54">
        <f t="shared" si="25"/>
        <v>0.56058851447555769</v>
      </c>
      <c r="J76" s="54">
        <f t="shared" si="25"/>
        <v>0.55595693286236236</v>
      </c>
      <c r="K76" s="54">
        <f t="shared" si="25"/>
        <v>0.59149799650672963</v>
      </c>
      <c r="L76" s="54">
        <f t="shared" si="25"/>
        <v>0.62853391684901527</v>
      </c>
      <c r="M76" s="54">
        <f t="shared" si="25"/>
        <v>0.62120774625921271</v>
      </c>
      <c r="N76" s="54">
        <f t="shared" si="25"/>
        <v>0.62499216819241876</v>
      </c>
      <c r="O76" s="54">
        <f t="shared" si="25"/>
        <v>0.64537580417385843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20"/>
      <c r="B77" s="80" t="s">
        <v>58</v>
      </c>
      <c r="C77" s="71"/>
      <c r="D77" s="55">
        <f>-D4+D75</f>
        <v>-2197658</v>
      </c>
      <c r="E77" s="55">
        <f t="shared" ref="E77:O77" si="26">D77+E75</f>
        <v>-1453449</v>
      </c>
      <c r="F77" s="55">
        <f t="shared" si="26"/>
        <v>-734740</v>
      </c>
      <c r="G77" s="55">
        <f t="shared" si="26"/>
        <v>-108613</v>
      </c>
      <c r="H77" s="55">
        <f t="shared" si="26"/>
        <v>428128</v>
      </c>
      <c r="I77" s="55">
        <f t="shared" si="26"/>
        <v>900592</v>
      </c>
      <c r="J77" s="55">
        <f t="shared" si="26"/>
        <v>1358606</v>
      </c>
      <c r="K77" s="55">
        <f t="shared" si="26"/>
        <v>1934311</v>
      </c>
      <c r="L77" s="55">
        <f t="shared" si="26"/>
        <v>2666773</v>
      </c>
      <c r="M77" s="55">
        <f t="shared" si="26"/>
        <v>3363824</v>
      </c>
      <c r="N77" s="56">
        <f t="shared" si="26"/>
        <v>4082040</v>
      </c>
      <c r="O77" s="56">
        <f t="shared" si="26"/>
        <v>4904636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20"/>
      <c r="B78" s="22"/>
      <c r="C78" s="22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22"/>
      <c r="O78" s="2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20"/>
      <c r="B79" s="22"/>
      <c r="C79" s="22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22"/>
      <c r="O79" s="2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20"/>
      <c r="B80" s="22"/>
      <c r="C80" s="22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22"/>
      <c r="O80" s="2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20"/>
      <c r="B81" s="22"/>
      <c r="C81" s="22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22"/>
      <c r="O81" s="2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22"/>
      <c r="B82" s="22"/>
      <c r="C82" s="22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22"/>
      <c r="O82" s="2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22"/>
      <c r="B83" s="22"/>
      <c r="C83" s="2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22"/>
      <c r="O83" s="2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22"/>
      <c r="B84" s="22"/>
      <c r="C84" s="22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22"/>
      <c r="O84" s="2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22"/>
      <c r="B85" s="22"/>
      <c r="C85" s="22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22"/>
      <c r="O85" s="2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22"/>
      <c r="B86" s="22"/>
      <c r="C86" s="22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22"/>
      <c r="O86" s="2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22"/>
      <c r="B87" s="22"/>
      <c r="C87" s="22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22"/>
      <c r="O87" s="2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22"/>
      <c r="B88" s="22"/>
      <c r="C88" s="22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22"/>
      <c r="O88" s="2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22"/>
      <c r="B89" s="22"/>
      <c r="C89" s="22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22"/>
      <c r="O89" s="2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22"/>
      <c r="B90" s="22"/>
      <c r="C90" s="22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22"/>
      <c r="O90" s="2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22"/>
      <c r="B91" s="22"/>
      <c r="C91" s="22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22"/>
      <c r="O91" s="2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22"/>
      <c r="B92" s="22"/>
      <c r="C92" s="2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22"/>
      <c r="O92" s="2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22"/>
      <c r="B93" s="22"/>
      <c r="C93" s="22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22"/>
      <c r="O93" s="2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22"/>
      <c r="B94" s="22"/>
      <c r="C94" s="22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22"/>
      <c r="O94" s="2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22"/>
      <c r="B95" s="22"/>
      <c r="C95" s="22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22"/>
      <c r="O95" s="2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22"/>
      <c r="B96" s="22"/>
      <c r="C96" s="22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22"/>
      <c r="O96" s="2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22"/>
      <c r="B97" s="22"/>
      <c r="C97" s="22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22"/>
      <c r="O97" s="2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22"/>
      <c r="B98" s="22"/>
      <c r="C98" s="22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22"/>
      <c r="O98" s="2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22"/>
      <c r="B99" s="22"/>
      <c r="C99" s="22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22"/>
      <c r="O99" s="2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22"/>
      <c r="B100" s="22"/>
      <c r="C100" s="22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22"/>
      <c r="O100" s="2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22"/>
      <c r="B101" s="22"/>
      <c r="C101" s="22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22"/>
      <c r="O101" s="2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22"/>
      <c r="B102" s="22"/>
      <c r="C102" s="22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22"/>
      <c r="O102" s="2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22"/>
      <c r="B103" s="22"/>
      <c r="C103" s="22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22"/>
      <c r="O103" s="2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22"/>
      <c r="B104" s="22"/>
      <c r="C104" s="2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22"/>
      <c r="O104" s="2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77:C77"/>
    <mergeCell ref="B74:C74"/>
    <mergeCell ref="B4:C4"/>
    <mergeCell ref="A17:C17"/>
    <mergeCell ref="B57:O57"/>
    <mergeCell ref="B37:O37"/>
    <mergeCell ref="B27:O27"/>
    <mergeCell ref="A8:C8"/>
    <mergeCell ref="B6:C7"/>
  </mergeCells>
  <pageMargins left="0.25" right="0.25" top="0.75" bottom="0.75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</vt:lpstr>
      <vt:lpstr>инвестиции на открытие</vt:lpstr>
      <vt:lpstr>1 месяц</vt:lpstr>
      <vt:lpstr>12 месяцев</vt:lpstr>
      <vt:lpstr>'инвестиции на открытие'!инвестииции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Microsoft</cp:lastModifiedBy>
  <dcterms:created xsi:type="dcterms:W3CDTF">2018-06-07T21:02:06Z</dcterms:created>
  <dcterms:modified xsi:type="dcterms:W3CDTF">2018-09-08T16:00:20Z</dcterms:modified>
</cp:coreProperties>
</file>