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465" windowWidth="24240" windowHeight="13740"/>
  </bookViews>
  <sheets>
    <sheet name="Лист1" sheetId="1" r:id="rId1"/>
  </sheets>
  <calcPr calcId="145621" iterateDelta="1E-4"/>
  <extLst>
    <ext xmlns:mx="http://schemas.microsoft.com/office/mac/excel/2008/main" uri="{7523E5D3-25F3-A5E0-1632-64F254C22452}">
      <mx:ArchID Flags="2"/>
    </ext>
  </extLst>
</workbook>
</file>

<file path=xl/calcChain.xml><?xml version="1.0" encoding="utf-8"?>
<calcChain xmlns="http://schemas.openxmlformats.org/spreadsheetml/2006/main">
  <c r="C5" i="1" l="1"/>
  <c r="C21" i="1" l="1"/>
  <c r="D8" i="1"/>
  <c r="C25" i="1" l="1"/>
  <c r="D7" i="1"/>
  <c r="C13" i="1"/>
  <c r="C24" i="1"/>
  <c r="C23" i="1"/>
  <c r="C22" i="1"/>
  <c r="C20" i="1"/>
  <c r="C19" i="1"/>
  <c r="C18" i="1"/>
  <c r="D14" i="1"/>
  <c r="D15" i="1"/>
  <c r="D13" i="1" l="1"/>
  <c r="C12" i="1"/>
  <c r="D12" i="1" s="1"/>
  <c r="C26" i="1" l="1"/>
  <c r="C28" i="1" s="1"/>
  <c r="D28" i="1" s="1"/>
</calcChain>
</file>

<file path=xl/sharedStrings.xml><?xml version="1.0" encoding="utf-8"?>
<sst xmlns="http://schemas.openxmlformats.org/spreadsheetml/2006/main" count="59" uniqueCount="59">
  <si>
    <t>Итого валовые поступления от операционной деятельности:</t>
  </si>
  <si>
    <t>Платежи поставщикам за товар</t>
  </si>
  <si>
    <t>1.1</t>
  </si>
  <si>
    <t>Расчеты с поставщиками товара за продукцию.</t>
  </si>
  <si>
    <t>1.2</t>
  </si>
  <si>
    <t>Расчеты с поставщиками товара за упаковку.</t>
  </si>
  <si>
    <t>2</t>
  </si>
  <si>
    <t>Операционные расходы</t>
  </si>
  <si>
    <t>2.1</t>
  </si>
  <si>
    <t>Расходы по аренде</t>
  </si>
  <si>
    <t>2.2</t>
  </si>
  <si>
    <t>Коммунальные расходы</t>
  </si>
  <si>
    <t>2.3</t>
  </si>
  <si>
    <t>Услуги связи</t>
  </si>
  <si>
    <t>2.4</t>
  </si>
  <si>
    <t>Заработная плата персонала</t>
  </si>
  <si>
    <t>2.5</t>
  </si>
  <si>
    <t>Премии персонала</t>
  </si>
  <si>
    <t>Страховые взносы (ЕСН)</t>
  </si>
  <si>
    <t>2.7</t>
  </si>
  <si>
    <t>2.8</t>
  </si>
  <si>
    <t>2.9</t>
  </si>
  <si>
    <t>2.10</t>
  </si>
  <si>
    <t>Расходы на безопасность</t>
  </si>
  <si>
    <t>2.11</t>
  </si>
  <si>
    <t>Прямые убытки</t>
  </si>
  <si>
    <t>2.12</t>
  </si>
  <si>
    <t>Подарки покупателям</t>
  </si>
  <si>
    <t>2.13</t>
  </si>
  <si>
    <t>Реклама</t>
  </si>
  <si>
    <t>2.14</t>
  </si>
  <si>
    <t>Социальные расходы (питание сотрудников, бракераж, благотворительность)</t>
  </si>
  <si>
    <t>2.15</t>
  </si>
  <si>
    <t>Хозяйственные расходы (канцтовары, хозтовары, ремонт оборудования)</t>
  </si>
  <si>
    <t>2.16</t>
  </si>
  <si>
    <t>Услуги сторонних организаций</t>
  </si>
  <si>
    <t>Услуги банка</t>
  </si>
  <si>
    <t>Чистый поток денежных средств от операционной деятельности:</t>
  </si>
  <si>
    <t>ОПЕРАЦИОННАЯ РЕНТАБЕЛЬНОСТЬ:</t>
  </si>
  <si>
    <t>Закладываем до 5% на упаковку. Только при условии, что заказ был сделан в конце месяца. Если в начале-середине то 3%.</t>
  </si>
  <si>
    <t xml:space="preserve"> Официально трудоустраивается 1 сотрудник РФ. Остальные через аутстаффинговые фирмы. За каждого сотрудника Вы этой компании платите 2000р(в среднем), эту стоимость вычитаете из зп персонала за официальное трудоустройство(как налог). Одного сотрудника оформляем на 0,5 ставки 9400р.</t>
  </si>
  <si>
    <t>Это максимальная сумма, которая может быть потрачена на подарки гостям. Например за несвоевременную доставку, плохую продукцию и тд</t>
  </si>
  <si>
    <t>Печать буклетов в среднем 10000р на 2 месяца. Промо  до 15000р в месяц. Яндекс.Директ и гугол в среднем 20000р. Один поисковой запрос 20р. В будний день закладываем до 500р, в выходные где-то 1000р(первые 3 месяца на раскрутку). Далее достаточно 2,5% на рекламу</t>
  </si>
  <si>
    <t>Вывоз ТБО, дезинсекция, дератизация</t>
  </si>
  <si>
    <t>Роялти франчайзера</t>
  </si>
  <si>
    <t xml:space="preserve">ЕНВД: 
Торговую площадь указываем в среднем 10м2, вне зависимости от квадратуры помещения. Это именно торговая, где располагается администратор и барная стойка.
ЕНВД в месяц = 1800*10м2*К1(1,868)*К2(0,3 розница МО СПБ) - взносы за работающих сотрудников, но не более 50% от размера налога = 1800*10*1,868*0,3 = 10087,2 — 5043,6 (уменьшение на 50% за счет выплат и взносов по сотрудникам для ИП) = 5043,6
</t>
  </si>
  <si>
    <t>Обязательная сумма фиксированных пенсионных взносов с 2018 года ИП</t>
  </si>
  <si>
    <t>Налоги:</t>
  </si>
  <si>
    <t>26 545 р. – обязательная сумма фиксированных пенсионных взносов с 2018 года + 1% от суммы дохода превышающего 300 000 руб, но не более 212 360 за отчетный период</t>
  </si>
  <si>
    <t>ЕНВД</t>
  </si>
  <si>
    <t>Комментарии:</t>
  </si>
  <si>
    <t>Все прямо-пропорционально товарообороту. Закупка сырья в % соотношении составляет 25, максимум 27% от товарооборота.  При работе с нашими поставщиками, соблюдая технологические карты, в этот процент укладываются все франчайзи. Маржинальность разная, от 50% до 800%.</t>
  </si>
  <si>
    <t>Интернет и телефония</t>
  </si>
  <si>
    <t>Транспортные расходы (развоз)</t>
  </si>
  <si>
    <t>Делятся на 3, тк выплата раз в квартал</t>
  </si>
  <si>
    <t>Калькулятор составлен на основании среднестатистических данных магазина, находящегося в Регионе РФ, за последнии 3 месяца</t>
  </si>
  <si>
    <t>2 админстратора 2\2,3\3. 4 сушиста. 2 курьера(премия +оклад)</t>
  </si>
  <si>
    <t>2.6</t>
  </si>
  <si>
    <t>Население города 43 000 человек</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</si>
</sst>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2"/>
      <color theme="1"/>
      <name val="Calibri"/>
      <family val="2"/>
      <charset val="204"/>
      <scheme val="minor"/>
    </font>
    <font>
      <sz val="12"/>
      <color theme="1"/>
      <name val="Calibri"/>
      <family val="2"/>
      <charset val="204"/>
      <scheme val="minor"/>
    </font>
    <font>
      <b/>
      <sz val="14"/>
      <color rgb="FF00B050"/>
      <name val="Calibri"/>
      <family val="2"/>
      <charset val="204"/>
      <scheme val="minor"/>
    </font>
    <font>
      <b/>
      <sz val="14"/>
      <name val="Calibri"/>
      <family val="2"/>
      <charset val="204"/>
      <scheme val="minor"/>
    </font>
    <font>
      <b/>
      <sz val="12"/>
      <color theme="1"/>
      <name val="Calibri"/>
      <family val="2"/>
      <charset val="204"/>
      <scheme val="minor"/>
    </font>
    <font>
      <b/>
      <sz val="14"/>
      <color theme="1"/>
      <name val="Calibri"/>
      <family val="2"/>
      <charset val="204"/>
      <scheme val="minor"/>
    </font>
    <font>
      <b/>
      <sz val="11"/>
      <color rgb="FF0070C0"/>
      <name val="Calibri"/>
      <family val="2"/>
      <charset val="204"/>
      <scheme val="minor"/>
    </font>
    <font>
      <b/>
      <sz val="14"/>
      <color rgb="FF0070C0"/>
      <name val="Calibri"/>
      <family val="2"/>
      <charset val="204"/>
      <scheme val="minor"/>
    </font>
    <font>
      <b/>
      <sz val="14"/>
      <color rgb="FFFF0000"/>
      <name val="Calibri"/>
      <family val="2"/>
      <charset val="204"/>
      <scheme val="minor"/>
    </font>
    <font>
      <sz val="14"/>
      <color theme="1"/>
      <name val="Calibri"/>
      <family val="2"/>
      <charset val="204"/>
      <scheme val="minor"/>
    </font>
    <font>
      <b/>
      <sz val="14"/>
      <color theme="4"/>
      <name val="Calibri"/>
      <family val="2"/>
      <charset val="204"/>
      <scheme val="minor"/>
    </font>
    <font>
      <sz val="11"/>
      <color indexed="8"/>
      <name val="Calibri"/>
      <family val="2"/>
      <charset val="1"/>
    </font>
    <font>
      <b/>
      <sz val="48"/>
      <color theme="1"/>
      <name val="Calibri"/>
      <family val="2"/>
      <charset val="204"/>
      <scheme val="minor"/>
    </font>
    <font>
      <sz val="16"/>
      <color theme="1"/>
      <name val="Calibri"/>
      <family val="2"/>
      <scheme val="minor"/>
    </font>
    <font>
      <b/>
      <sz val="12"/>
      <name val="Calibri"/>
      <family val="2"/>
      <charset val="204"/>
      <scheme val="minor"/>
    </font>
    <font>
      <b/>
      <sz val="12"/>
      <color rgb="FF0070C0"/>
      <name val="Calibri"/>
      <family val="2"/>
      <charset val="204"/>
      <scheme val="minor"/>
    </font>
    <font>
      <sz val="12"/>
      <color theme="1"/>
      <name val="Calibri"/>
      <family val="2"/>
      <charset val="204"/>
      <scheme val="minor"/>
    </font>
    <font>
      <i/>
      <sz val="12"/>
      <color theme="1"/>
      <name val="Calibri"/>
      <family val="2"/>
      <charset val="204"/>
      <scheme val="minor"/>
    </font>
    <font>
      <sz val="12"/>
      <color indexed="8"/>
      <name val="Calibri"/>
      <family val="2"/>
      <charset val="204"/>
    </font>
    <font>
      <b/>
      <sz val="12"/>
      <color rgb="FFFF0000"/>
      <name val="Calibri"/>
      <family val="2"/>
      <charset val="204"/>
      <scheme val="minor"/>
    </font>
    <font>
      <b/>
      <sz val="20"/>
      <color theme="1"/>
      <name val="Calibri"/>
      <family val="2"/>
      <charset val="204"/>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0">
    <border>
      <left/>
      <right/>
      <top/>
      <bottom/>
      <diagonal/>
    </border>
    <border>
      <left style="medium">
        <color auto="1"/>
      </left>
      <right/>
      <top style="medium">
        <color auto="1"/>
      </top>
      <bottom style="double">
        <color auto="1"/>
      </bottom>
      <diagonal/>
    </border>
    <border>
      <left/>
      <right style="double">
        <color auto="1"/>
      </right>
      <top style="medium">
        <color auto="1"/>
      </top>
      <bottom style="double">
        <color auto="1"/>
      </bottom>
      <diagonal/>
    </border>
    <border>
      <left style="double">
        <color auto="1"/>
      </left>
      <right/>
      <top style="medium">
        <color auto="1"/>
      </top>
      <bottom style="double">
        <color auto="1"/>
      </bottom>
      <diagonal/>
    </border>
    <border>
      <left style="medium">
        <color auto="1"/>
      </left>
      <right/>
      <top/>
      <bottom/>
      <diagonal/>
    </border>
    <border>
      <left style="medium">
        <color auto="1"/>
      </left>
      <right/>
      <top style="thin">
        <color auto="1"/>
      </top>
      <bottom style="thin">
        <color auto="1"/>
      </bottom>
      <diagonal/>
    </border>
    <border>
      <left/>
      <right/>
      <top style="double">
        <color auto="1"/>
      </top>
      <bottom style="thin">
        <color auto="1"/>
      </bottom>
      <diagonal/>
    </border>
    <border>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double">
        <color auto="1"/>
      </top>
      <bottom style="medium">
        <color auto="1"/>
      </bottom>
      <diagonal/>
    </border>
    <border>
      <left/>
      <right/>
      <top/>
      <bottom style="medium">
        <color auto="1"/>
      </bottom>
      <diagonal/>
    </border>
    <border>
      <left/>
      <right style="double">
        <color auto="1"/>
      </right>
      <top/>
      <bottom/>
      <diagonal/>
    </border>
    <border>
      <left style="thin">
        <color auto="1"/>
      </left>
      <right style="thin">
        <color auto="1"/>
      </right>
      <top style="thin">
        <color auto="1"/>
      </top>
      <bottom style="thin">
        <color auto="1"/>
      </bottom>
      <diagonal/>
    </border>
    <border>
      <left/>
      <right/>
      <top style="double">
        <color auto="1"/>
      </top>
      <bottom style="medium">
        <color auto="1"/>
      </bottom>
      <diagonal/>
    </border>
    <border>
      <left/>
      <right/>
      <top style="medium">
        <color auto="1"/>
      </top>
      <bottom style="double">
        <color auto="1"/>
      </bottom>
      <diagonal/>
    </border>
    <border>
      <left style="thin">
        <color auto="1"/>
      </left>
      <right/>
      <top/>
      <bottom style="thin">
        <color auto="1"/>
      </bottom>
      <diagonal/>
    </border>
  </borders>
  <cellStyleXfs count="2">
    <xf numFmtId="0" fontId="0" fillId="0" borderId="0"/>
    <xf numFmtId="0" fontId="12" fillId="0" borderId="0"/>
  </cellStyleXfs>
  <cellXfs count="54">
    <xf numFmtId="0" fontId="0" fillId="0" borderId="0" xfId="0"/>
    <xf numFmtId="0" fontId="0" fillId="0" borderId="0" xfId="0" applyAlignment="1" applyProtection="1">
      <protection locked="0"/>
    </xf>
    <xf numFmtId="0" fontId="0" fillId="0" borderId="0" xfId="0" applyProtection="1">
      <protection locked="0"/>
    </xf>
    <xf numFmtId="49" fontId="5" fillId="0" borderId="5" xfId="0" applyNumberFormat="1" applyFont="1" applyBorder="1" applyAlignment="1">
      <alignment horizontal="left" vertical="center"/>
    </xf>
    <xf numFmtId="49" fontId="5" fillId="0" borderId="4" xfId="0" applyNumberFormat="1" applyFont="1" applyBorder="1" applyAlignment="1">
      <alignment horizontal="left" vertical="center"/>
    </xf>
    <xf numFmtId="0" fontId="0" fillId="0" borderId="0" xfId="0" applyProtection="1"/>
    <xf numFmtId="4" fontId="9" fillId="0" borderId="0" xfId="0" applyNumberFormat="1" applyFont="1" applyAlignment="1" applyProtection="1">
      <alignment horizontal="center" vertical="center"/>
    </xf>
    <xf numFmtId="2" fontId="11" fillId="0" borderId="0" xfId="0" applyNumberFormat="1" applyFont="1" applyAlignment="1" applyProtection="1">
      <alignment horizontal="center" vertical="center"/>
    </xf>
    <xf numFmtId="0" fontId="8" fillId="0" borderId="0" xfId="0" applyFont="1" applyAlignment="1" applyProtection="1">
      <alignment vertical="center"/>
    </xf>
    <xf numFmtId="49" fontId="0" fillId="0" borderId="0" xfId="0" applyNumberFormat="1" applyProtection="1"/>
    <xf numFmtId="49" fontId="10" fillId="0" borderId="0" xfId="0" applyNumberFormat="1" applyFont="1" applyAlignment="1" applyProtection="1">
      <alignment vertical="center"/>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4" fontId="7" fillId="0" borderId="0" xfId="0" applyNumberFormat="1" applyFont="1" applyFill="1" applyBorder="1" applyAlignment="1" applyProtection="1">
      <alignment horizontal="right" vertical="center"/>
      <protection hidden="1"/>
    </xf>
    <xf numFmtId="0" fontId="0" fillId="0" borderId="0" xfId="0" applyBorder="1"/>
    <xf numFmtId="0" fontId="0" fillId="0" borderId="0" xfId="0" applyBorder="1" applyProtection="1">
      <protection locked="0"/>
    </xf>
    <xf numFmtId="0" fontId="0" fillId="0" borderId="16" xfId="0" applyBorder="1" applyAlignment="1">
      <alignment vertical="center"/>
    </xf>
    <xf numFmtId="0" fontId="0" fillId="0" borderId="16" xfId="0" applyBorder="1" applyAlignment="1" applyProtection="1">
      <alignment horizontal="center" vertical="center"/>
      <protection locked="0"/>
    </xf>
    <xf numFmtId="0" fontId="13" fillId="0" borderId="16" xfId="0" applyFont="1" applyBorder="1" applyAlignment="1">
      <alignment horizontal="center" vertical="center"/>
    </xf>
    <xf numFmtId="49" fontId="5" fillId="0" borderId="5" xfId="0" applyNumberFormat="1" applyFont="1" applyBorder="1" applyAlignment="1">
      <alignment vertical="center"/>
    </xf>
    <xf numFmtId="0" fontId="5" fillId="0" borderId="7" xfId="0" applyFont="1" applyBorder="1" applyAlignment="1" applyProtection="1">
      <alignment vertical="center" wrapText="1"/>
    </xf>
    <xf numFmtId="4" fontId="15" fillId="0" borderId="8" xfId="0" applyNumberFormat="1" applyFont="1" applyBorder="1" applyAlignment="1" applyProtection="1">
      <alignment horizontal="right" vertical="center"/>
      <protection hidden="1"/>
    </xf>
    <xf numFmtId="4" fontId="16" fillId="0" borderId="9" xfId="0" applyNumberFormat="1" applyFont="1" applyBorder="1" applyAlignment="1" applyProtection="1">
      <alignment horizontal="right" vertical="center"/>
      <protection hidden="1"/>
    </xf>
    <xf numFmtId="0" fontId="17" fillId="0" borderId="16" xfId="0" applyFont="1" applyBorder="1" applyAlignment="1" applyProtection="1">
      <alignment horizontal="center" vertical="top" wrapText="1"/>
      <protection locked="0"/>
    </xf>
    <xf numFmtId="0" fontId="17" fillId="0" borderId="16" xfId="0" applyFont="1" applyBorder="1" applyAlignment="1" applyProtection="1">
      <alignment horizontal="center" vertical="center" wrapText="1"/>
      <protection locked="0"/>
    </xf>
    <xf numFmtId="49" fontId="5" fillId="0" borderId="5" xfId="0" applyNumberFormat="1" applyFont="1" applyBorder="1" applyAlignment="1" applyProtection="1">
      <alignment vertical="center"/>
    </xf>
    <xf numFmtId="0" fontId="5" fillId="0" borderId="7" xfId="0" applyFont="1" applyBorder="1" applyAlignment="1" applyProtection="1">
      <alignment vertical="center"/>
    </xf>
    <xf numFmtId="4" fontId="15" fillId="2" borderId="10" xfId="0" applyNumberFormat="1" applyFont="1" applyFill="1" applyBorder="1" applyAlignment="1" applyProtection="1">
      <alignment vertical="center"/>
      <protection locked="0"/>
    </xf>
    <xf numFmtId="0" fontId="18" fillId="0" borderId="7" xfId="0" applyFont="1" applyBorder="1" applyAlignment="1" applyProtection="1">
      <alignment vertical="top" wrapText="1"/>
    </xf>
    <xf numFmtId="0" fontId="18" fillId="0" borderId="7" xfId="0" applyFont="1" applyBorder="1" applyAlignment="1" applyProtection="1">
      <alignment vertical="center"/>
    </xf>
    <xf numFmtId="0" fontId="19" fillId="0" borderId="16" xfId="1" applyFont="1" applyBorder="1" applyAlignment="1" applyProtection="1">
      <alignment horizontal="center" vertical="center" wrapText="1"/>
      <protection locked="0"/>
    </xf>
    <xf numFmtId="4" fontId="17" fillId="0" borderId="16" xfId="0" applyNumberFormat="1" applyFont="1" applyBorder="1" applyAlignment="1" applyProtection="1">
      <alignment horizontal="center" vertical="center" wrapText="1"/>
      <protection locked="0"/>
    </xf>
    <xf numFmtId="0" fontId="5" fillId="0" borderId="15" xfId="0" applyFont="1" applyBorder="1" applyAlignment="1" applyProtection="1">
      <alignment vertical="center"/>
    </xf>
    <xf numFmtId="4" fontId="16" fillId="0" borderId="0" xfId="0" applyNumberFormat="1" applyFont="1" applyBorder="1" applyAlignment="1" applyProtection="1">
      <alignment horizontal="right" vertical="center"/>
      <protection hidden="1"/>
    </xf>
    <xf numFmtId="0" fontId="17" fillId="0" borderId="19" xfId="0" applyFont="1" applyBorder="1" applyAlignment="1" applyProtection="1">
      <alignment horizontal="center" vertical="top" wrapText="1"/>
      <protection locked="0"/>
    </xf>
    <xf numFmtId="0" fontId="17" fillId="0" borderId="0" xfId="0" applyFont="1" applyBorder="1" applyAlignment="1" applyProtection="1">
      <alignment horizontal="center" vertical="top" wrapText="1"/>
      <protection locked="0"/>
    </xf>
    <xf numFmtId="4" fontId="16" fillId="0" borderId="9" xfId="0" applyNumberFormat="1" applyFont="1" applyFill="1" applyBorder="1" applyAlignment="1" applyProtection="1">
      <alignment vertical="center"/>
      <protection locked="0"/>
    </xf>
    <xf numFmtId="0" fontId="2" fillId="0" borderId="16"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0" fillId="0" borderId="14" xfId="0" applyBorder="1" applyAlignment="1" applyProtection="1"/>
    <xf numFmtId="0" fontId="14" fillId="3" borderId="14" xfId="0" applyFont="1" applyFill="1" applyBorder="1" applyAlignment="1" applyProtection="1">
      <alignment wrapText="1"/>
    </xf>
    <xf numFmtId="0" fontId="14" fillId="0" borderId="14" xfId="0" applyFont="1" applyBorder="1" applyAlignment="1" applyProtection="1"/>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4" fontId="4" fillId="2" borderId="3" xfId="0" applyNumberFormat="1" applyFont="1" applyFill="1" applyBorder="1" applyAlignment="1" applyProtection="1">
      <alignment horizontal="center" vertical="center" wrapText="1"/>
      <protection locked="0"/>
    </xf>
    <xf numFmtId="4" fontId="4" fillId="2" borderId="18" xfId="0" applyNumberFormat="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17" fillId="0" borderId="16" xfId="0" applyFont="1" applyFill="1" applyBorder="1" applyAlignment="1" applyProtection="1">
      <alignment horizontal="center" vertical="center" wrapText="1"/>
    </xf>
    <xf numFmtId="0" fontId="16" fillId="0" borderId="11" xfId="0" applyFont="1" applyBorder="1" applyAlignment="1" applyProtection="1">
      <alignment horizontal="center" wrapText="1"/>
    </xf>
    <xf numFmtId="0" fontId="17" fillId="0" borderId="12" xfId="0" applyFont="1" applyBorder="1" applyAlignment="1" applyProtection="1">
      <alignment horizontal="center"/>
    </xf>
    <xf numFmtId="4" fontId="20" fillId="0" borderId="13" xfId="0" applyNumberFormat="1" applyFont="1" applyBorder="1" applyAlignment="1" applyProtection="1">
      <alignment horizontal="center" vertical="center" wrapText="1"/>
    </xf>
    <xf numFmtId="4" fontId="20" fillId="0" borderId="17" xfId="0" applyNumberFormat="1" applyFont="1" applyBorder="1" applyAlignment="1" applyProtection="1">
      <alignment horizontal="center" vertical="center" wrapText="1"/>
    </xf>
    <xf numFmtId="0" fontId="21" fillId="2" borderId="16" xfId="0" applyFont="1" applyFill="1" applyBorder="1" applyAlignment="1" applyProtection="1">
      <alignment horizontal="center" vertical="center" wrapText="1"/>
    </xf>
  </cellXfs>
  <cellStyles count="2">
    <cellStyle name="Excel Built-in Normal"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46405</xdr:colOff>
      <xdr:row>0</xdr:row>
      <xdr:rowOff>9525</xdr:rowOff>
    </xdr:from>
    <xdr:to>
      <xdr:col>3</xdr:col>
      <xdr:colOff>571501</xdr:colOff>
      <xdr:row>0</xdr:row>
      <xdr:rowOff>1666875</xdr:rowOff>
    </xdr:to>
    <xdr:pic>
      <xdr:nvPicPr>
        <xdr:cNvPr id="2" name="Рисунок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8105" y="9525"/>
          <a:ext cx="1909396" cy="1657350"/>
        </a:xfrm>
        <a:prstGeom prst="rect">
          <a:avLst/>
        </a:prstGeom>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125" zoomScaleNormal="70" zoomScalePageLayoutView="70" workbookViewId="0">
      <selection activeCell="E2" sqref="E2:G2"/>
    </sheetView>
  </sheetViews>
  <sheetFormatPr defaultColWidth="8.85546875" defaultRowHeight="15" x14ac:dyDescent="0.25"/>
  <cols>
    <col min="1" max="1" width="4.85546875" customWidth="1"/>
    <col min="2" max="2" width="44.42578125" customWidth="1"/>
    <col min="3" max="3" width="19.85546875" customWidth="1"/>
    <col min="5" max="5" width="73.7109375" customWidth="1"/>
    <col min="6" max="7" width="8.85546875" style="14"/>
  </cols>
  <sheetData>
    <row r="1" spans="1:9" ht="132" customHeight="1" thickBot="1" x14ac:dyDescent="0.4">
      <c r="A1" s="40" t="s">
        <v>55</v>
      </c>
      <c r="B1" s="41"/>
      <c r="C1" s="39"/>
      <c r="D1" s="39"/>
      <c r="E1" s="18" t="s">
        <v>50</v>
      </c>
      <c r="F1" s="16"/>
      <c r="G1" s="16"/>
    </row>
    <row r="2" spans="1:9" ht="36.75" customHeight="1" thickBot="1" x14ac:dyDescent="0.3">
      <c r="A2" s="42" t="s">
        <v>0</v>
      </c>
      <c r="B2" s="43"/>
      <c r="C2" s="44">
        <v>1223333.8500000001</v>
      </c>
      <c r="D2" s="45"/>
      <c r="E2" s="53" t="s">
        <v>58</v>
      </c>
      <c r="F2" s="53"/>
      <c r="G2" s="53"/>
      <c r="H2" s="1"/>
      <c r="I2" s="2"/>
    </row>
    <row r="3" spans="1:9" ht="19.5" thickTop="1" x14ac:dyDescent="0.25">
      <c r="A3" s="3">
        <v>1</v>
      </c>
      <c r="B3" s="46" t="s">
        <v>1</v>
      </c>
      <c r="C3" s="46"/>
      <c r="D3" s="46"/>
      <c r="E3" s="17"/>
      <c r="F3" s="17"/>
      <c r="G3" s="17"/>
      <c r="H3" s="2"/>
      <c r="I3" s="2"/>
    </row>
    <row r="4" spans="1:9" ht="70.5" customHeight="1" x14ac:dyDescent="0.25">
      <c r="A4" s="19" t="s">
        <v>2</v>
      </c>
      <c r="B4" s="20" t="s">
        <v>3</v>
      </c>
      <c r="C4" s="21">
        <v>306841.95</v>
      </c>
      <c r="D4" s="22">
        <v>25.082000000000001</v>
      </c>
      <c r="E4" s="23" t="s">
        <v>51</v>
      </c>
      <c r="F4" s="24"/>
      <c r="G4" s="24"/>
      <c r="H4" s="11"/>
      <c r="I4" s="2"/>
    </row>
    <row r="5" spans="1:9" ht="46.5" customHeight="1" x14ac:dyDescent="0.25">
      <c r="A5" s="19" t="s">
        <v>4</v>
      </c>
      <c r="B5" s="20" t="s">
        <v>5</v>
      </c>
      <c r="C5" s="21">
        <f>D5*(C2/100)</f>
        <v>39146.683200000007</v>
      </c>
      <c r="D5" s="22">
        <v>3.2</v>
      </c>
      <c r="E5" s="23" t="s">
        <v>39</v>
      </c>
      <c r="F5" s="24"/>
      <c r="G5" s="24"/>
      <c r="H5" s="11"/>
      <c r="I5" s="2"/>
    </row>
    <row r="6" spans="1:9" ht="15" customHeight="1" x14ac:dyDescent="0.25">
      <c r="A6" s="4" t="s">
        <v>6</v>
      </c>
      <c r="B6" s="47" t="s">
        <v>7</v>
      </c>
      <c r="C6" s="47"/>
      <c r="D6" s="47"/>
      <c r="E6" s="24"/>
      <c r="F6" s="24"/>
      <c r="G6" s="24"/>
      <c r="H6" s="11"/>
      <c r="I6" s="2"/>
    </row>
    <row r="7" spans="1:9" ht="15" customHeight="1" x14ac:dyDescent="0.25">
      <c r="A7" s="25" t="s">
        <v>8</v>
      </c>
      <c r="B7" s="26" t="s">
        <v>9</v>
      </c>
      <c r="C7" s="27">
        <v>30000</v>
      </c>
      <c r="D7" s="36">
        <f>(C7*D27)/C2</f>
        <v>2.4523150405753915</v>
      </c>
      <c r="E7" s="48"/>
      <c r="F7" s="48"/>
      <c r="G7" s="48"/>
      <c r="H7" s="12"/>
      <c r="I7" s="2"/>
    </row>
    <row r="8" spans="1:9" ht="15" customHeight="1" x14ac:dyDescent="0.25">
      <c r="A8" s="25" t="s">
        <v>10</v>
      </c>
      <c r="B8" s="26" t="s">
        <v>11</v>
      </c>
      <c r="C8" s="21">
        <v>18600</v>
      </c>
      <c r="D8" s="36">
        <f>(C8*D27)/C2</f>
        <v>1.5204353251567426</v>
      </c>
      <c r="E8" s="24"/>
      <c r="F8" s="24"/>
      <c r="G8" s="24"/>
      <c r="H8" s="11"/>
      <c r="I8" s="2"/>
    </row>
    <row r="9" spans="1:9" ht="15" customHeight="1" x14ac:dyDescent="0.25">
      <c r="A9" s="25" t="s">
        <v>12</v>
      </c>
      <c r="B9" s="26" t="s">
        <v>13</v>
      </c>
      <c r="C9" s="21">
        <v>1550</v>
      </c>
      <c r="D9" s="22">
        <v>0.126</v>
      </c>
      <c r="E9" s="24" t="s">
        <v>52</v>
      </c>
      <c r="F9" s="24"/>
      <c r="G9" s="24"/>
      <c r="H9" s="11"/>
      <c r="I9" s="2"/>
    </row>
    <row r="10" spans="1:9" ht="182.1" customHeight="1" x14ac:dyDescent="0.25">
      <c r="A10" s="25" t="s">
        <v>14</v>
      </c>
      <c r="B10" s="26" t="s">
        <v>15</v>
      </c>
      <c r="C10" s="21">
        <v>345580</v>
      </c>
      <c r="D10" s="22">
        <v>28.24</v>
      </c>
      <c r="E10" s="38" t="s">
        <v>56</v>
      </c>
      <c r="F10" s="24"/>
      <c r="G10" s="24"/>
      <c r="H10" s="11"/>
      <c r="I10" s="2"/>
    </row>
    <row r="11" spans="1:9" ht="15" customHeight="1" x14ac:dyDescent="0.25">
      <c r="A11" s="25" t="s">
        <v>16</v>
      </c>
      <c r="B11" s="26" t="s">
        <v>17</v>
      </c>
      <c r="C11" s="21">
        <v>5000</v>
      </c>
      <c r="D11" s="22">
        <v>0.4</v>
      </c>
      <c r="E11" s="24"/>
      <c r="F11" s="24"/>
      <c r="G11" s="24"/>
      <c r="H11" s="11"/>
      <c r="I11" s="2"/>
    </row>
    <row r="12" spans="1:9" ht="64.5" customHeight="1" x14ac:dyDescent="0.25">
      <c r="A12" s="25" t="s">
        <v>57</v>
      </c>
      <c r="B12" s="26" t="s">
        <v>47</v>
      </c>
      <c r="C12" s="21">
        <f>SUM(C13:C15)/3</f>
        <v>7353.0072777777777</v>
      </c>
      <c r="D12" s="22">
        <f>(C12*D27)/C2</f>
        <v>0.60106301135849205</v>
      </c>
      <c r="E12" s="37" t="s">
        <v>54</v>
      </c>
      <c r="F12" s="24"/>
      <c r="G12" s="24"/>
      <c r="H12" s="11"/>
      <c r="I12" s="2"/>
    </row>
    <row r="13" spans="1:9" ht="64.5" customHeight="1" x14ac:dyDescent="0.25">
      <c r="A13" s="25"/>
      <c r="B13" s="28" t="s">
        <v>46</v>
      </c>
      <c r="C13" s="21">
        <f>(26545+(C2*12-300000)*0.01)/12</f>
        <v>14195.421833333334</v>
      </c>
      <c r="D13" s="22">
        <f>(C13*D27)/C2</f>
        <v>1.1603882156398544</v>
      </c>
      <c r="E13" s="24" t="s">
        <v>48</v>
      </c>
      <c r="F13" s="24"/>
      <c r="G13" s="24"/>
      <c r="H13" s="11"/>
      <c r="I13" s="2"/>
    </row>
    <row r="14" spans="1:9" ht="77.25" customHeight="1" x14ac:dyDescent="0.25">
      <c r="A14" s="25"/>
      <c r="B14" s="29" t="s">
        <v>18</v>
      </c>
      <c r="C14" s="21">
        <v>2820</v>
      </c>
      <c r="D14" s="22">
        <f>(C14*D27)/C2</f>
        <v>0.23051761381408678</v>
      </c>
      <c r="E14" s="24" t="s">
        <v>40</v>
      </c>
      <c r="F14" s="24"/>
      <c r="G14" s="24"/>
      <c r="H14" s="11"/>
      <c r="I14" s="2"/>
    </row>
    <row r="15" spans="1:9" ht="141.75" x14ac:dyDescent="0.25">
      <c r="A15" s="25"/>
      <c r="B15" s="29" t="s">
        <v>49</v>
      </c>
      <c r="C15" s="21">
        <v>5043.6000000000004</v>
      </c>
      <c r="D15" s="22">
        <f>(C15*D27)/C2</f>
        <v>0.41228320462153484</v>
      </c>
      <c r="E15" s="24" t="s">
        <v>45</v>
      </c>
      <c r="F15" s="24"/>
      <c r="G15" s="24"/>
      <c r="H15" s="11"/>
      <c r="I15" s="2"/>
    </row>
    <row r="16" spans="1:9" ht="15" customHeight="1" x14ac:dyDescent="0.25">
      <c r="A16" s="25" t="s">
        <v>19</v>
      </c>
      <c r="B16" s="26" t="s">
        <v>53</v>
      </c>
      <c r="C16" s="21">
        <v>0</v>
      </c>
      <c r="D16" s="22">
        <v>0</v>
      </c>
      <c r="E16" s="24"/>
      <c r="F16" s="24"/>
      <c r="G16" s="24"/>
      <c r="H16" s="11"/>
      <c r="I16" s="2"/>
    </row>
    <row r="17" spans="1:9" ht="15" customHeight="1" x14ac:dyDescent="0.25">
      <c r="A17" s="25" t="s">
        <v>20</v>
      </c>
      <c r="B17" s="26" t="s">
        <v>23</v>
      </c>
      <c r="C17" s="21">
        <v>2500</v>
      </c>
      <c r="D17" s="22">
        <v>0.21</v>
      </c>
      <c r="E17" s="24"/>
      <c r="F17" s="24"/>
      <c r="G17" s="24"/>
      <c r="H17" s="11"/>
      <c r="I17" s="2"/>
    </row>
    <row r="18" spans="1:9" ht="15" customHeight="1" x14ac:dyDescent="0.25">
      <c r="A18" s="25" t="s">
        <v>21</v>
      </c>
      <c r="B18" s="26" t="s">
        <v>25</v>
      </c>
      <c r="C18" s="21">
        <f>D18*(C2/100)</f>
        <v>4893.3354000000008</v>
      </c>
      <c r="D18" s="22">
        <v>0.4</v>
      </c>
      <c r="E18" s="24"/>
      <c r="F18" s="24"/>
      <c r="G18" s="24"/>
      <c r="H18" s="11"/>
      <c r="I18" s="2"/>
    </row>
    <row r="19" spans="1:9" ht="47.1" customHeight="1" x14ac:dyDescent="0.25">
      <c r="A19" s="25" t="s">
        <v>22</v>
      </c>
      <c r="B19" s="26" t="s">
        <v>27</v>
      </c>
      <c r="C19" s="21">
        <f>D19*(C2/100)</f>
        <v>3670.0015500000004</v>
      </c>
      <c r="D19" s="22">
        <v>0.3</v>
      </c>
      <c r="E19" s="24" t="s">
        <v>41</v>
      </c>
      <c r="F19" s="24"/>
      <c r="G19" s="24"/>
      <c r="H19" s="11"/>
      <c r="I19" s="2"/>
    </row>
    <row r="20" spans="1:9" ht="68.45" customHeight="1" x14ac:dyDescent="0.25">
      <c r="A20" s="25" t="s">
        <v>24</v>
      </c>
      <c r="B20" s="26" t="s">
        <v>29</v>
      </c>
      <c r="C20" s="21">
        <f>D20*(C2/100)</f>
        <v>26913.344700000005</v>
      </c>
      <c r="D20" s="22">
        <v>2.2000000000000002</v>
      </c>
      <c r="E20" s="24" t="s">
        <v>42</v>
      </c>
      <c r="F20" s="24"/>
      <c r="G20" s="24"/>
      <c r="H20" s="11"/>
      <c r="I20" s="2"/>
    </row>
    <row r="21" spans="1:9" ht="27.95" customHeight="1" x14ac:dyDescent="0.25">
      <c r="A21" s="25" t="s">
        <v>26</v>
      </c>
      <c r="B21" s="20" t="s">
        <v>31</v>
      </c>
      <c r="C21" s="21">
        <f>D21*(C2/100)</f>
        <v>7340.0031000000008</v>
      </c>
      <c r="D21" s="22">
        <v>0.6</v>
      </c>
      <c r="E21" s="30"/>
      <c r="F21" s="24"/>
      <c r="G21" s="24"/>
      <c r="H21" s="11"/>
      <c r="I21" s="2"/>
    </row>
    <row r="22" spans="1:9" ht="27.6" customHeight="1" x14ac:dyDescent="0.25">
      <c r="A22" s="25" t="s">
        <v>28</v>
      </c>
      <c r="B22" s="20" t="s">
        <v>33</v>
      </c>
      <c r="C22" s="21">
        <f>D22*(C2/100)</f>
        <v>6728.3361750000013</v>
      </c>
      <c r="D22" s="22">
        <v>0.55000000000000004</v>
      </c>
      <c r="E22" s="24"/>
      <c r="F22" s="24"/>
      <c r="G22" s="31"/>
      <c r="H22" s="11"/>
      <c r="I22" s="2"/>
    </row>
    <row r="23" spans="1:9" ht="15" customHeight="1" x14ac:dyDescent="0.25">
      <c r="A23" s="25" t="s">
        <v>30</v>
      </c>
      <c r="B23" s="26" t="s">
        <v>35</v>
      </c>
      <c r="C23" s="21">
        <f>D23*(C2/100)</f>
        <v>6116.6692500000008</v>
      </c>
      <c r="D23" s="22">
        <v>0.5</v>
      </c>
      <c r="E23" s="30" t="s">
        <v>43</v>
      </c>
      <c r="F23" s="24"/>
      <c r="G23" s="24"/>
      <c r="H23" s="11"/>
      <c r="I23" s="2"/>
    </row>
    <row r="24" spans="1:9" ht="15.95" customHeight="1" x14ac:dyDescent="0.25">
      <c r="A24" s="25" t="s">
        <v>32</v>
      </c>
      <c r="B24" s="26" t="s">
        <v>36</v>
      </c>
      <c r="C24" s="21">
        <f>D24*(C2/100)</f>
        <v>7340.0031000000008</v>
      </c>
      <c r="D24" s="22">
        <v>0.6</v>
      </c>
      <c r="E24" s="24"/>
      <c r="F24" s="24"/>
      <c r="G24" s="24"/>
      <c r="H24" s="11"/>
      <c r="I24" s="2"/>
    </row>
    <row r="25" spans="1:9" ht="15.95" customHeight="1" thickBot="1" x14ac:dyDescent="0.3">
      <c r="A25" s="25" t="s">
        <v>34</v>
      </c>
      <c r="B25" s="32" t="s">
        <v>44</v>
      </c>
      <c r="C25" s="21">
        <f>D25*(C2/100)</f>
        <v>36700.015500000009</v>
      </c>
      <c r="D25" s="33">
        <v>3</v>
      </c>
      <c r="E25" s="24"/>
      <c r="F25" s="24"/>
      <c r="G25" s="24"/>
      <c r="H25" s="11"/>
      <c r="I25" s="2"/>
    </row>
    <row r="26" spans="1:9" ht="35.1" customHeight="1" thickTop="1" thickBot="1" x14ac:dyDescent="0.3">
      <c r="A26" s="49" t="s">
        <v>37</v>
      </c>
      <c r="B26" s="50"/>
      <c r="C26" s="51">
        <f>SUM(C4:C25)</f>
        <v>878332.37108611106</v>
      </c>
      <c r="D26" s="52"/>
      <c r="E26" s="34"/>
      <c r="F26" s="35"/>
      <c r="G26" s="35"/>
      <c r="H26" s="11"/>
      <c r="I26" s="2"/>
    </row>
    <row r="27" spans="1:9" ht="15" customHeight="1" x14ac:dyDescent="0.25">
      <c r="A27" s="9"/>
      <c r="B27" s="5"/>
      <c r="C27" s="5"/>
      <c r="D27" s="13">
        <v>100</v>
      </c>
      <c r="E27" s="2"/>
      <c r="F27" s="15"/>
      <c r="G27" s="15"/>
      <c r="H27" s="2"/>
      <c r="I27" s="2"/>
    </row>
    <row r="28" spans="1:9" ht="15" customHeight="1" x14ac:dyDescent="0.25">
      <c r="A28" s="10"/>
      <c r="B28" s="8" t="s">
        <v>38</v>
      </c>
      <c r="C28" s="6">
        <f>C2-C26</f>
        <v>345001.47891388903</v>
      </c>
      <c r="D28" s="7">
        <f>C28/C2*100</f>
        <v>28.20174385870946</v>
      </c>
      <c r="E28" s="2"/>
      <c r="F28" s="15"/>
      <c r="G28" s="15"/>
      <c r="H28" s="2"/>
      <c r="I28" s="2"/>
    </row>
  </sheetData>
  <mergeCells count="10">
    <mergeCell ref="B3:D3"/>
    <mergeCell ref="B6:D6"/>
    <mergeCell ref="E7:G7"/>
    <mergeCell ref="A26:B26"/>
    <mergeCell ref="C26:D26"/>
    <mergeCell ref="C1:D1"/>
    <mergeCell ref="A1:B1"/>
    <mergeCell ref="A2:B2"/>
    <mergeCell ref="C2:D2"/>
    <mergeCell ref="E2:G2"/>
  </mergeCells>
  <pageMargins left="0.7" right="0.7" top="0.75" bottom="0.75" header="0.3" footer="0.3"/>
  <pageSetup paperSize="9" orientation="portrait" horizontalDpi="4294967293" r:id="rId1"/>
  <ignoredErrors>
    <ignoredError sqref="D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2019-06-06T08:46:58Z</dcterms:modified>
</cp:coreProperties>
</file>