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4240" windowHeight="13740"/>
  </bookViews>
  <sheets>
    <sheet name="Лист1" sheetId="1" r:id="rId1"/>
  </sheets>
  <calcPr calcId="14562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20" i="1" l="1"/>
  <c r="D21" i="1"/>
  <c r="D19" i="1" l="1"/>
  <c r="D18" i="1"/>
  <c r="D17" i="1"/>
  <c r="D16" i="1"/>
  <c r="D13" i="1"/>
  <c r="D11" i="1"/>
  <c r="D10" i="1"/>
  <c r="D9" i="1"/>
  <c r="D5" i="1"/>
  <c r="D4" i="1"/>
  <c r="D15" i="1" l="1"/>
  <c r="D14" i="1"/>
  <c r="C22" i="1" l="1"/>
  <c r="D7" i="1"/>
  <c r="D12" i="1" l="1"/>
  <c r="C23" i="1" l="1"/>
  <c r="C25" i="1" s="1"/>
  <c r="D25" i="1" s="1"/>
</calcChain>
</file>

<file path=xl/sharedStrings.xml><?xml version="1.0" encoding="utf-8"?>
<sst xmlns="http://schemas.openxmlformats.org/spreadsheetml/2006/main" count="54" uniqueCount="54">
  <si>
    <t>Итого валовые поступления от операционной деятельности:</t>
  </si>
  <si>
    <t>Платежи поставщикам за товар</t>
  </si>
  <si>
    <t>1.1</t>
  </si>
  <si>
    <t>Расчеты с поставщиками товара за продукцию.</t>
  </si>
  <si>
    <t>1.2</t>
  </si>
  <si>
    <t>Расчеты с поставщиками товара за упаковку.</t>
  </si>
  <si>
    <t>2</t>
  </si>
  <si>
    <t>Операционные расходы</t>
  </si>
  <si>
    <t>2.1</t>
  </si>
  <si>
    <t>Расходы по аренде</t>
  </si>
  <si>
    <t>2.2</t>
  </si>
  <si>
    <t>Коммунальные расходы</t>
  </si>
  <si>
    <t>2.3</t>
  </si>
  <si>
    <t>Услуги связи</t>
  </si>
  <si>
    <t>2.4</t>
  </si>
  <si>
    <t>Заработная плата персонала</t>
  </si>
  <si>
    <t>2.5</t>
  </si>
  <si>
    <t>Премии персонала</t>
  </si>
  <si>
    <t>2.7</t>
  </si>
  <si>
    <t>2.8</t>
  </si>
  <si>
    <t>2.9</t>
  </si>
  <si>
    <t>2.10</t>
  </si>
  <si>
    <t>Расходы на безопасность</t>
  </si>
  <si>
    <t>2.11</t>
  </si>
  <si>
    <t>Прямые убытки</t>
  </si>
  <si>
    <t>2.12</t>
  </si>
  <si>
    <t>Подарки покупателям</t>
  </si>
  <si>
    <t>2.13</t>
  </si>
  <si>
    <t>Реклама</t>
  </si>
  <si>
    <t>2.14</t>
  </si>
  <si>
    <t>Социальные расходы (питание сотрудников, бракераж, благотворительность)</t>
  </si>
  <si>
    <t>2.15</t>
  </si>
  <si>
    <t>Хозяйственные расходы (канцтовары, хозтовары, ремонт оборудования)</t>
  </si>
  <si>
    <t>2.16</t>
  </si>
  <si>
    <t>Услуги сторонних организаций</t>
  </si>
  <si>
    <t>Услуги банка</t>
  </si>
  <si>
    <t>Чистый поток денежных средств от операционной деятельности:</t>
  </si>
  <si>
    <t>ОПЕРАЦИОННАЯ РЕНТАБЕЛЬНОСТЬ:</t>
  </si>
  <si>
    <t>Транспортные расходы (премии курьеру, развоз)</t>
  </si>
  <si>
    <t>Закладываем до 5% на упаковку. Только при условии, что заказ был сделан в конце месяца. Если в начале-середине то 3%.</t>
  </si>
  <si>
    <t>Это максимальная сумма, которая может быть потрачена на подарки гостям. Например за несвоевременную доставку, плохую продукцию и тд</t>
  </si>
  <si>
    <t>Вывоз ТБО, дезинсекция, дератизация</t>
  </si>
  <si>
    <t>Роялти франчайзера</t>
  </si>
  <si>
    <t>Налоги:</t>
  </si>
  <si>
    <t>Комментарии:</t>
  </si>
  <si>
    <t>Все прямо-пропорционально товарообороту. Закупка сырья в % соотношении составляет 25, максимум 27% от товарооборота.  При работе с нашими поставщиками, соблюдая технологические карты, в этот процент укладываются все франчайзи. Маржинальность разная, от 50% до 800%.</t>
  </si>
  <si>
    <t>Интернет и телефония</t>
  </si>
  <si>
    <t>Патент</t>
  </si>
  <si>
    <t>Печать буклетов в среднем 10000р на 2 месяца. Промо  до 15000р в месяц. Яндекс.Директ и гугол в среднем 20000р. Один поисковой запрос 20р. В будний день закладываем до 500р, в выходные где-то 1000р(первые 3 месяца на раскрутку). Далее достаточно 2,5% на рекламу. Так же сюда включена комиссия агрегаторов.</t>
  </si>
  <si>
    <t>2.6</t>
  </si>
  <si>
    <t>Калькулятор составлен на основании среднестатистических данных магазина, находящегося в Москве, за последнии 3 месяца</t>
  </si>
  <si>
    <t>2 админстратора 2\2,3\3. 3 сушиста</t>
  </si>
  <si>
    <t>Включена ЗП 2 курьеров</t>
  </si>
  <si>
    <t>Население города 90 000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</si>
</sst>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4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49" fontId="6" fillId="0" borderId="5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0" fillId="0" borderId="0" xfId="0" applyProtection="1"/>
    <xf numFmtId="4" fontId="10" fillId="0" borderId="0" xfId="0" applyNumberFormat="1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49" fontId="0" fillId="0" borderId="0" xfId="0" applyNumberFormat="1" applyProtection="1"/>
    <xf numFmtId="49" fontId="1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16" xfId="0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0" fontId="6" fillId="0" borderId="7" xfId="0" applyFont="1" applyBorder="1" applyAlignment="1" applyProtection="1">
      <alignment vertical="center" wrapText="1"/>
    </xf>
    <xf numFmtId="4" fontId="16" fillId="0" borderId="8" xfId="0" applyNumberFormat="1" applyFont="1" applyBorder="1" applyAlignment="1" applyProtection="1">
      <alignment horizontal="right" vertical="center"/>
      <protection hidden="1"/>
    </xf>
    <xf numFmtId="4" fontId="17" fillId="0" borderId="9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4" fontId="16" fillId="2" borderId="10" xfId="0" applyNumberFormat="1" applyFont="1" applyFill="1" applyBorder="1" applyAlignment="1" applyProtection="1">
      <alignment vertical="center"/>
      <protection locked="0"/>
    </xf>
    <xf numFmtId="0" fontId="19" fillId="0" borderId="16" xfId="1" applyFont="1" applyBorder="1" applyAlignment="1" applyProtection="1">
      <alignment horizontal="center" vertical="center" wrapText="1"/>
      <protection locked="0"/>
    </xf>
    <xf numFmtId="4" fontId="18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horizontal="right" vertical="center"/>
      <protection hidden="1"/>
    </xf>
    <xf numFmtId="0" fontId="18" fillId="0" borderId="19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4" fontId="17" fillId="0" borderId="9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wrapText="1"/>
    </xf>
    <xf numFmtId="0" fontId="18" fillId="0" borderId="12" xfId="0" applyFont="1" applyBorder="1" applyAlignment="1" applyProtection="1">
      <alignment horizontal="center"/>
    </xf>
    <xf numFmtId="4" fontId="20" fillId="0" borderId="13" xfId="0" applyNumberFormat="1" applyFont="1" applyBorder="1" applyAlignment="1" applyProtection="1">
      <alignment horizontal="center" vertical="center" wrapText="1"/>
    </xf>
    <xf numFmtId="4" fontId="20" fillId="0" borderId="17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/>
    <xf numFmtId="0" fontId="15" fillId="3" borderId="14" xfId="0" applyFont="1" applyFill="1" applyBorder="1" applyAlignment="1" applyProtection="1">
      <alignment wrapText="1"/>
    </xf>
    <xf numFmtId="0" fontId="15" fillId="0" borderId="14" xfId="0" applyFont="1" applyBorder="1" applyAlignment="1" applyProtection="1"/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85481</xdr:colOff>
      <xdr:row>0</xdr:row>
      <xdr:rowOff>9525</xdr:rowOff>
    </xdr:from>
    <xdr:to>
      <xdr:col>3</xdr:col>
      <xdr:colOff>610577</xdr:colOff>
      <xdr:row>0</xdr:row>
      <xdr:rowOff>1666875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6635" y="9525"/>
          <a:ext cx="2039327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30" zoomScaleNormal="130" zoomScalePageLayoutView="70" workbookViewId="0">
      <selection activeCell="E4" sqref="E4"/>
    </sheetView>
  </sheetViews>
  <sheetFormatPr defaultColWidth="8.85546875" defaultRowHeight="15" x14ac:dyDescent="0.25"/>
  <cols>
    <col min="1" max="1" width="4.85546875" customWidth="1"/>
    <col min="2" max="2" width="44.42578125" customWidth="1"/>
    <col min="3" max="3" width="19.85546875" customWidth="1"/>
    <col min="5" max="5" width="73.7109375" customWidth="1"/>
    <col min="6" max="7" width="8.85546875" style="14"/>
  </cols>
  <sheetData>
    <row r="1" spans="1:9" ht="132" customHeight="1" thickBot="1" x14ac:dyDescent="0.4">
      <c r="A1" s="46" t="s">
        <v>50</v>
      </c>
      <c r="B1" s="47"/>
      <c r="C1" s="45"/>
      <c r="D1" s="45"/>
      <c r="E1" s="18" t="s">
        <v>44</v>
      </c>
      <c r="F1" s="16"/>
      <c r="G1" s="16"/>
    </row>
    <row r="2" spans="1:9" ht="36.75" customHeight="1" thickBot="1" x14ac:dyDescent="0.3">
      <c r="A2" s="48" t="s">
        <v>0</v>
      </c>
      <c r="B2" s="49"/>
      <c r="C2" s="50">
        <v>1709146</v>
      </c>
      <c r="D2" s="51"/>
      <c r="E2" s="53" t="s">
        <v>53</v>
      </c>
      <c r="F2" s="52"/>
      <c r="G2" s="52"/>
      <c r="H2" s="1"/>
      <c r="I2" s="2"/>
    </row>
    <row r="3" spans="1:9" ht="19.5" thickTop="1" x14ac:dyDescent="0.25">
      <c r="A3" s="3">
        <v>1</v>
      </c>
      <c r="B3" s="38" t="s">
        <v>1</v>
      </c>
      <c r="C3" s="38"/>
      <c r="D3" s="38"/>
      <c r="E3" s="17"/>
      <c r="F3" s="17"/>
      <c r="G3" s="17"/>
      <c r="H3" s="2"/>
      <c r="I3" s="2"/>
    </row>
    <row r="4" spans="1:9" ht="70.5" customHeight="1" x14ac:dyDescent="0.25">
      <c r="A4" s="19" t="s">
        <v>2</v>
      </c>
      <c r="B4" s="20" t="s">
        <v>3</v>
      </c>
      <c r="C4" s="21">
        <v>508098</v>
      </c>
      <c r="D4" s="22">
        <f>C4*100/C2</f>
        <v>29.728180038451953</v>
      </c>
      <c r="E4" s="23" t="s">
        <v>45</v>
      </c>
      <c r="F4" s="24"/>
      <c r="G4" s="24"/>
      <c r="H4" s="11"/>
      <c r="I4" s="2"/>
    </row>
    <row r="5" spans="1:9" ht="46.5" customHeight="1" x14ac:dyDescent="0.25">
      <c r="A5" s="19" t="s">
        <v>4</v>
      </c>
      <c r="B5" s="20" t="s">
        <v>5</v>
      </c>
      <c r="C5" s="21">
        <v>88285</v>
      </c>
      <c r="D5" s="22">
        <f>C5*100/C2</f>
        <v>5.1654451989473102</v>
      </c>
      <c r="E5" s="23" t="s">
        <v>39</v>
      </c>
      <c r="F5" s="24"/>
      <c r="G5" s="24"/>
      <c r="H5" s="11"/>
      <c r="I5" s="2"/>
    </row>
    <row r="6" spans="1:9" ht="15" customHeight="1" x14ac:dyDescent="0.25">
      <c r="A6" s="4" t="s">
        <v>6</v>
      </c>
      <c r="B6" s="39" t="s">
        <v>7</v>
      </c>
      <c r="C6" s="39"/>
      <c r="D6" s="39"/>
      <c r="E6" s="24"/>
      <c r="F6" s="24"/>
      <c r="G6" s="24"/>
      <c r="H6" s="11"/>
      <c r="I6" s="2"/>
    </row>
    <row r="7" spans="1:9" ht="15" customHeight="1" x14ac:dyDescent="0.25">
      <c r="A7" s="25" t="s">
        <v>8</v>
      </c>
      <c r="B7" s="26" t="s">
        <v>9</v>
      </c>
      <c r="C7" s="27">
        <v>120000</v>
      </c>
      <c r="D7" s="34">
        <f>(C7*D24)/C2</f>
        <v>7.0210502789112219</v>
      </c>
      <c r="E7" s="40"/>
      <c r="F7" s="40"/>
      <c r="G7" s="40"/>
      <c r="H7" s="12"/>
      <c r="I7" s="2"/>
    </row>
    <row r="8" spans="1:9" ht="15" customHeight="1" x14ac:dyDescent="0.25">
      <c r="A8" s="25" t="s">
        <v>10</v>
      </c>
      <c r="B8" s="26" t="s">
        <v>11</v>
      </c>
      <c r="C8" s="21">
        <v>18000</v>
      </c>
      <c r="D8" s="34">
        <f>(C8*D24)/C2</f>
        <v>1.0531575418366834</v>
      </c>
      <c r="E8" s="24"/>
      <c r="F8" s="24"/>
      <c r="G8" s="24"/>
      <c r="H8" s="11"/>
      <c r="I8" s="2"/>
    </row>
    <row r="9" spans="1:9" ht="15" customHeight="1" x14ac:dyDescent="0.25">
      <c r="A9" s="25" t="s">
        <v>12</v>
      </c>
      <c r="B9" s="26" t="s">
        <v>13</v>
      </c>
      <c r="C9" s="21">
        <v>1500</v>
      </c>
      <c r="D9" s="22">
        <f>C9*100/C2</f>
        <v>8.7763128486390285E-2</v>
      </c>
      <c r="E9" s="24" t="s">
        <v>46</v>
      </c>
      <c r="F9" s="24"/>
      <c r="G9" s="24"/>
      <c r="H9" s="11"/>
      <c r="I9" s="2"/>
    </row>
    <row r="10" spans="1:9" ht="182.1" customHeight="1" x14ac:dyDescent="0.25">
      <c r="A10" s="25" t="s">
        <v>14</v>
      </c>
      <c r="B10" s="26" t="s">
        <v>15</v>
      </c>
      <c r="C10" s="21">
        <v>256707</v>
      </c>
      <c r="D10" s="22">
        <f>C10*100/C2</f>
        <v>15.01960628290386</v>
      </c>
      <c r="E10" s="37" t="s">
        <v>51</v>
      </c>
      <c r="F10" s="24"/>
      <c r="G10" s="24"/>
      <c r="H10" s="11"/>
      <c r="I10" s="2"/>
    </row>
    <row r="11" spans="1:9" ht="15" customHeight="1" x14ac:dyDescent="0.25">
      <c r="A11" s="25" t="s">
        <v>16</v>
      </c>
      <c r="B11" s="26" t="s">
        <v>17</v>
      </c>
      <c r="C11" s="21">
        <v>6666</v>
      </c>
      <c r="D11" s="22">
        <f>C11*100/C2</f>
        <v>0.39001934299351843</v>
      </c>
      <c r="E11" s="24"/>
      <c r="F11" s="24"/>
      <c r="G11" s="24"/>
      <c r="H11" s="11"/>
      <c r="I11" s="2"/>
    </row>
    <row r="12" spans="1:9" ht="64.5" customHeight="1" x14ac:dyDescent="0.25">
      <c r="A12" s="25" t="s">
        <v>49</v>
      </c>
      <c r="B12" s="26" t="s">
        <v>43</v>
      </c>
      <c r="C12" s="21">
        <v>3000</v>
      </c>
      <c r="D12" s="22">
        <f>(C12*D24)/C2</f>
        <v>0.17552625697278057</v>
      </c>
      <c r="E12" s="35" t="s">
        <v>47</v>
      </c>
      <c r="F12" s="24"/>
      <c r="G12" s="24"/>
      <c r="H12" s="11"/>
      <c r="I12" s="2"/>
    </row>
    <row r="13" spans="1:9" ht="15" customHeight="1" x14ac:dyDescent="0.25">
      <c r="A13" s="25" t="s">
        <v>18</v>
      </c>
      <c r="B13" s="26" t="s">
        <v>38</v>
      </c>
      <c r="C13" s="21">
        <v>87642</v>
      </c>
      <c r="D13" s="22">
        <f>C13*100/C2</f>
        <v>5.1278240712028111</v>
      </c>
      <c r="E13" s="36" t="s">
        <v>52</v>
      </c>
      <c r="F13" s="24"/>
      <c r="G13" s="24"/>
      <c r="H13" s="11"/>
      <c r="I13" s="2"/>
    </row>
    <row r="14" spans="1:9" ht="15" customHeight="1" x14ac:dyDescent="0.25">
      <c r="A14" s="25" t="s">
        <v>19</v>
      </c>
      <c r="B14" s="26" t="s">
        <v>22</v>
      </c>
      <c r="C14" s="21">
        <v>1500</v>
      </c>
      <c r="D14" s="22">
        <f>C14*100/C2</f>
        <v>8.7763128486390285E-2</v>
      </c>
      <c r="E14" s="24"/>
      <c r="F14" s="24"/>
      <c r="G14" s="24"/>
      <c r="H14" s="11"/>
      <c r="I14" s="2"/>
    </row>
    <row r="15" spans="1:9" ht="15" customHeight="1" x14ac:dyDescent="0.25">
      <c r="A15" s="25" t="s">
        <v>20</v>
      </c>
      <c r="B15" s="26" t="s">
        <v>24</v>
      </c>
      <c r="C15" s="21">
        <v>3600</v>
      </c>
      <c r="D15" s="22">
        <f>C15*100/C2</f>
        <v>0.21063150836733666</v>
      </c>
      <c r="E15" s="24"/>
      <c r="F15" s="24"/>
      <c r="G15" s="24"/>
      <c r="H15" s="11"/>
      <c r="I15" s="2"/>
    </row>
    <row r="16" spans="1:9" ht="47.1" customHeight="1" x14ac:dyDescent="0.25">
      <c r="A16" s="25" t="s">
        <v>21</v>
      </c>
      <c r="B16" s="26" t="s">
        <v>26</v>
      </c>
      <c r="C16" s="21">
        <v>4500</v>
      </c>
      <c r="D16" s="22">
        <f>C16*100/C2</f>
        <v>0.26328938545917085</v>
      </c>
      <c r="E16" s="24" t="s">
        <v>40</v>
      </c>
      <c r="F16" s="24"/>
      <c r="G16" s="24"/>
      <c r="H16" s="11"/>
      <c r="I16" s="2"/>
    </row>
    <row r="17" spans="1:9" ht="80.099999999999994" customHeight="1" x14ac:dyDescent="0.25">
      <c r="A17" s="25" t="s">
        <v>23</v>
      </c>
      <c r="B17" s="26" t="s">
        <v>28</v>
      </c>
      <c r="C17" s="21">
        <v>64300</v>
      </c>
      <c r="D17" s="22">
        <f>C17*100/C2</f>
        <v>3.7621127744499301</v>
      </c>
      <c r="E17" s="35" t="s">
        <v>48</v>
      </c>
      <c r="F17" s="24"/>
      <c r="G17" s="24"/>
      <c r="H17" s="11"/>
      <c r="I17" s="2"/>
    </row>
    <row r="18" spans="1:9" ht="27.95" customHeight="1" x14ac:dyDescent="0.25">
      <c r="A18" s="25" t="s">
        <v>25</v>
      </c>
      <c r="B18" s="20" t="s">
        <v>30</v>
      </c>
      <c r="C18" s="21">
        <v>10020</v>
      </c>
      <c r="D18" s="22">
        <f>C18*100/C2</f>
        <v>0.58625769828908703</v>
      </c>
      <c r="E18" s="28"/>
      <c r="F18" s="24"/>
      <c r="G18" s="24"/>
      <c r="H18" s="11"/>
      <c r="I18" s="2"/>
    </row>
    <row r="19" spans="1:9" ht="27.6" customHeight="1" x14ac:dyDescent="0.25">
      <c r="A19" s="25" t="s">
        <v>27</v>
      </c>
      <c r="B19" s="20" t="s">
        <v>32</v>
      </c>
      <c r="C19" s="21">
        <v>3400</v>
      </c>
      <c r="D19" s="22">
        <f>C19*100/C2</f>
        <v>0.19892975790248463</v>
      </c>
      <c r="E19" s="24"/>
      <c r="F19" s="24"/>
      <c r="G19" s="29"/>
      <c r="H19" s="11"/>
      <c r="I19" s="2"/>
    </row>
    <row r="20" spans="1:9" ht="15" customHeight="1" x14ac:dyDescent="0.25">
      <c r="A20" s="25" t="s">
        <v>29</v>
      </c>
      <c r="B20" s="26" t="s">
        <v>34</v>
      </c>
      <c r="C20" s="21">
        <v>4000</v>
      </c>
      <c r="D20" s="22">
        <f>C20*100/C2</f>
        <v>0.23403500929704074</v>
      </c>
      <c r="E20" s="28" t="s">
        <v>41</v>
      </c>
      <c r="F20" s="24"/>
      <c r="G20" s="24"/>
      <c r="H20" s="11"/>
      <c r="I20" s="2"/>
    </row>
    <row r="21" spans="1:9" ht="15.95" customHeight="1" x14ac:dyDescent="0.25">
      <c r="A21" s="25" t="s">
        <v>31</v>
      </c>
      <c r="B21" s="26" t="s">
        <v>35</v>
      </c>
      <c r="C21" s="21">
        <v>21534</v>
      </c>
      <c r="D21" s="22">
        <f>C21*100/C2</f>
        <v>1.2599274725506189</v>
      </c>
      <c r="E21" s="24"/>
      <c r="F21" s="24"/>
      <c r="G21" s="24"/>
      <c r="H21" s="11"/>
      <c r="I21" s="2"/>
    </row>
    <row r="22" spans="1:9" ht="15.95" customHeight="1" thickBot="1" x14ac:dyDescent="0.3">
      <c r="A22" s="25" t="s">
        <v>33</v>
      </c>
      <c r="B22" s="30" t="s">
        <v>42</v>
      </c>
      <c r="C22" s="21">
        <f>D22*(C2/100)</f>
        <v>51274.38</v>
      </c>
      <c r="D22" s="31">
        <v>3</v>
      </c>
      <c r="E22" s="24"/>
      <c r="F22" s="24"/>
      <c r="G22" s="24"/>
      <c r="H22" s="11"/>
      <c r="I22" s="2"/>
    </row>
    <row r="23" spans="1:9" ht="35.1" customHeight="1" thickTop="1" thickBot="1" x14ac:dyDescent="0.3">
      <c r="A23" s="41" t="s">
        <v>36</v>
      </c>
      <c r="B23" s="42"/>
      <c r="C23" s="43">
        <f>SUM(C4:C22)</f>
        <v>1254026.3799999999</v>
      </c>
      <c r="D23" s="44"/>
      <c r="E23" s="32"/>
      <c r="F23" s="33"/>
      <c r="G23" s="33"/>
      <c r="H23" s="11"/>
      <c r="I23" s="2"/>
    </row>
    <row r="24" spans="1:9" ht="15" customHeight="1" x14ac:dyDescent="0.25">
      <c r="A24" s="9"/>
      <c r="B24" s="5"/>
      <c r="C24" s="5"/>
      <c r="D24" s="13">
        <v>100</v>
      </c>
      <c r="E24" s="2"/>
      <c r="F24" s="15"/>
      <c r="G24" s="15"/>
      <c r="H24" s="2"/>
      <c r="I24" s="2"/>
    </row>
    <row r="25" spans="1:9" ht="15" customHeight="1" x14ac:dyDescent="0.25">
      <c r="A25" s="10"/>
      <c r="B25" s="8" t="s">
        <v>37</v>
      </c>
      <c r="C25" s="6">
        <f>C2-C23</f>
        <v>455119.62000000011</v>
      </c>
      <c r="D25" s="7">
        <f>C25/C2*100</f>
        <v>26.628481124491422</v>
      </c>
      <c r="E25" s="2"/>
      <c r="F25" s="15"/>
      <c r="G25" s="15"/>
      <c r="H25" s="2"/>
      <c r="I25" s="2"/>
    </row>
  </sheetData>
  <mergeCells count="10">
    <mergeCell ref="C1:D1"/>
    <mergeCell ref="A1:B1"/>
    <mergeCell ref="A2:B2"/>
    <mergeCell ref="C2:D2"/>
    <mergeCell ref="E2:G2"/>
    <mergeCell ref="B3:D3"/>
    <mergeCell ref="B6:D6"/>
    <mergeCell ref="E7:G7"/>
    <mergeCell ref="A23:B23"/>
    <mergeCell ref="C23:D23"/>
  </mergeCells>
  <pageMargins left="0.7" right="0.7" top="0.75" bottom="0.75" header="0.3" footer="0.3"/>
  <pageSetup paperSize="9" orientation="portrait" horizontalDpi="4294967293" r:id="rId1"/>
  <ignoredErrors>
    <ignoredError sqref="D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2019-06-06T08:43:43Z</dcterms:modified>
</cp:coreProperties>
</file>