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ФИНПЛАН" sheetId="1" r:id="rId1"/>
    <sheet name="Инвестиции в отрытие (полный)" sheetId="2" r:id="rId2"/>
  </sheets>
  <calcPr calcId="124519"/>
</workbook>
</file>

<file path=xl/calcChain.xml><?xml version="1.0" encoding="utf-8"?>
<calcChain xmlns="http://schemas.openxmlformats.org/spreadsheetml/2006/main">
  <c r="B22" i="2"/>
  <c r="B21"/>
  <c r="I30" i="1"/>
  <c r="H30"/>
  <c r="G30"/>
  <c r="F30"/>
  <c r="E30"/>
  <c r="D30"/>
  <c r="C30"/>
  <c r="B30"/>
  <c r="I27"/>
  <c r="H27"/>
  <c r="G27"/>
  <c r="F27"/>
  <c r="E27"/>
  <c r="D27"/>
  <c r="C27"/>
  <c r="B27"/>
  <c r="I24"/>
  <c r="I29" s="1"/>
  <c r="H24"/>
  <c r="H29" s="1"/>
  <c r="G24"/>
  <c r="G29" s="1"/>
  <c r="F24"/>
  <c r="F29" s="1"/>
  <c r="E24"/>
  <c r="E29" s="1"/>
  <c r="D24"/>
  <c r="D29" s="1"/>
  <c r="C24"/>
  <c r="C29" s="1"/>
  <c r="B24"/>
  <c r="B29" s="1"/>
  <c r="I23"/>
  <c r="I28" s="1"/>
  <c r="I31" s="1"/>
  <c r="H23"/>
  <c r="H28" s="1"/>
  <c r="G23"/>
  <c r="G28" s="1"/>
  <c r="G31" s="1"/>
  <c r="F23"/>
  <c r="F28" s="1"/>
  <c r="F31" s="1"/>
  <c r="E23"/>
  <c r="E28" s="1"/>
  <c r="E31" s="1"/>
  <c r="D23"/>
  <c r="D28" s="1"/>
  <c r="D31" s="1"/>
  <c r="C23"/>
  <c r="C28" s="1"/>
  <c r="C31" s="1"/>
  <c r="B23"/>
  <c r="B28" s="1"/>
  <c r="B31" s="1"/>
  <c r="I17"/>
  <c r="H17"/>
  <c r="G17"/>
  <c r="F17"/>
  <c r="E17"/>
  <c r="D17"/>
  <c r="C17"/>
  <c r="B17"/>
  <c r="I10"/>
  <c r="H10"/>
  <c r="G10"/>
  <c r="F10"/>
  <c r="E10"/>
  <c r="D10"/>
  <c r="C10"/>
  <c r="B10"/>
  <c r="C32" l="1"/>
  <c r="C5"/>
  <c r="G32"/>
  <c r="G5"/>
  <c r="D32"/>
  <c r="D5"/>
  <c r="B32"/>
  <c r="B5"/>
  <c r="F32"/>
  <c r="F5"/>
  <c r="E5"/>
  <c r="I5"/>
  <c r="I32"/>
  <c r="H31"/>
  <c r="F7" l="1"/>
  <c r="F6"/>
  <c r="D7"/>
  <c r="D6"/>
  <c r="C7"/>
  <c r="C6"/>
  <c r="I6"/>
  <c r="I7"/>
  <c r="H32"/>
  <c r="H5"/>
  <c r="E7"/>
  <c r="E6"/>
  <c r="B7"/>
  <c r="B6"/>
  <c r="G7"/>
  <c r="G6"/>
  <c r="E32"/>
  <c r="H7" l="1"/>
  <c r="H6"/>
</calcChain>
</file>

<file path=xl/sharedStrings.xml><?xml version="1.0" encoding="utf-8"?>
<sst xmlns="http://schemas.openxmlformats.org/spreadsheetml/2006/main" count="91" uniqueCount="78">
  <si>
    <t>Инвестиции на открытие</t>
  </si>
  <si>
    <t>Финансовый план ТочкаРемонта</t>
  </si>
  <si>
    <t>Наименовае</t>
  </si>
  <si>
    <t>Цена</t>
  </si>
  <si>
    <t>Аренда</t>
  </si>
  <si>
    <t>Депозит</t>
  </si>
  <si>
    <t>Поушальный взнос</t>
  </si>
  <si>
    <t>Торговый островок</t>
  </si>
  <si>
    <t>Аксессуары</t>
  </si>
  <si>
    <t>Зап.части</t>
  </si>
  <si>
    <t>Остальные инвестиции</t>
  </si>
  <si>
    <t>Регистрация ИП (госпошлина + оформление документов)</t>
  </si>
  <si>
    <t>ККМ и Эквайринг</t>
  </si>
  <si>
    <t>Оборудование для островка</t>
  </si>
  <si>
    <t>Оборудование для ремонта</t>
  </si>
  <si>
    <t>Офисное оборудование</t>
  </si>
  <si>
    <t>Хоз товары</t>
  </si>
  <si>
    <t xml:space="preserve">Мебель и оборудование </t>
  </si>
  <si>
    <t>Расходные материалы</t>
  </si>
  <si>
    <t>CRM РемонтОнлайн + телефония</t>
  </si>
  <si>
    <t>Корпоративная одежда</t>
  </si>
  <si>
    <t>Рекламные материалы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</si>
  <si>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</si>
  <si>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</si>
  <si>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</si>
  <si>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</si>
  <si>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</si>
  <si>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</si>
  <si>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</si>
  <si>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</si>
  <si>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ФОТ Инженер 1</t>
  </si>
  <si>
    <t>30000</t>
  </si>
  <si>
    <t>ФОТ Инженер 2</t>
  </si>
  <si>
    <t>Процент сервисного инженера от прибыли</t>
  </si>
  <si>
    <t>Итого остальные инвестиции:</t>
  </si>
  <si>
    <t>ФОТ Инженера 1 итоговый</t>
  </si>
  <si>
    <t>ИТОГО:</t>
  </si>
  <si>
    <t>ФОТ Инженера 2 итоговый</t>
  </si>
  <si>
    <t>Аренда c учетом коммунальных расходов</t>
  </si>
  <si>
    <t>Банк (обслуживание)</t>
  </si>
  <si>
    <t>500</t>
  </si>
  <si>
    <t>Банк (комиссия)</t>
  </si>
  <si>
    <t>Налоги (УСН 15%)</t>
  </si>
  <si>
    <t>3500</t>
  </si>
  <si>
    <t>Интернет</t>
  </si>
  <si>
    <t>ФОТ Бухгалтерия</t>
  </si>
  <si>
    <t>Маркетинговые материалы</t>
  </si>
  <si>
    <t>Расходные материалы +Хоз. Нужды</t>
  </si>
  <si>
    <t>Непредвиденные расходы + Браки</t>
  </si>
  <si>
    <t>Логистика (по тарифу логистика под ключ)</t>
  </si>
  <si>
    <t>Телефония</t>
  </si>
  <si>
    <t>Количество клиентов по ремонту</t>
  </si>
  <si>
    <t>62</t>
  </si>
  <si>
    <t>75</t>
  </si>
  <si>
    <t>85</t>
  </si>
  <si>
    <t>110</t>
  </si>
  <si>
    <t>120</t>
  </si>
  <si>
    <t>130</t>
  </si>
  <si>
    <t>143</t>
  </si>
  <si>
    <t>152</t>
  </si>
  <si>
    <t>Количество клиентов по продажам</t>
  </si>
  <si>
    <t>153</t>
  </si>
  <si>
    <t>160</t>
  </si>
  <si>
    <t>165</t>
  </si>
  <si>
    <t>170</t>
  </si>
  <si>
    <t>Средний чек по ремонту</t>
  </si>
  <si>
    <t>Средний чек по продажам</t>
  </si>
  <si>
    <t>1250</t>
  </si>
  <si>
    <t>Средняя маржинальность на чеке по ремонту в руб.</t>
  </si>
  <si>
    <t>Средняя маржинальность на чеке по продажам в руб.</t>
  </si>
  <si>
    <t>Средняя маржинальность на чеке по ремонту в %</t>
  </si>
  <si>
    <t>Средняя маржинальность на чеке по продажам в %</t>
  </si>
  <si>
    <t>Планируемый оборот по безналу</t>
  </si>
  <si>
    <t>Планируемая прибыль по ремонту</t>
  </si>
  <si>
    <t>Планируемая прибыль по продажам</t>
  </si>
  <si>
    <t>Планируемы оборот</t>
  </si>
  <si>
    <t>Прибыль</t>
  </si>
  <si>
    <t>Чистая прибыль</t>
  </si>
</sst>
</file>

<file path=xl/styles.xml><?xml version="1.0" encoding="utf-8"?>
<styleSheet xmlns="http://schemas.openxmlformats.org/spreadsheetml/2006/main">
  <numFmts count="1">
    <numFmt numFmtId="164" formatCode="&quot; &quot;* #,##0.00&quot; ₽ &quot;;&quot;-&quot;* #,##0.00&quot; ₽ &quot;;&quot; &quot;* &quot;-&quot;??&quot; ₽ &quot;"/>
  </numFmts>
  <fonts count="11">
    <font>
      <sz val="11"/>
      <color rgb="FF000000"/>
      <name val="Calibri"/>
    </font>
    <font>
      <b/>
      <sz val="18"/>
      <color rgb="FF000000"/>
      <name val="Helvetica Neue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Helvetica Neue"/>
    </font>
    <font>
      <sz val="13"/>
      <color rgb="FF000000"/>
      <name val="Times New Roman"/>
    </font>
    <font>
      <b/>
      <sz val="13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7CAAC"/>
        <bgColor rgb="FFF7CAAC"/>
      </patternFill>
    </fill>
    <fill>
      <patternFill patternType="solid">
        <fgColor rgb="FFFF9900"/>
        <bgColor rgb="FFFF9900"/>
      </patternFill>
    </fill>
    <fill>
      <patternFill patternType="solid">
        <fgColor rgb="FFFBA305"/>
        <bgColor rgb="FFFBA305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49" fontId="3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49" fontId="7" fillId="2" borderId="4" xfId="0" applyNumberFormat="1" applyFont="1" applyFill="1" applyBorder="1" applyAlignment="1">
      <alignment horizontal="center" wrapText="1"/>
    </xf>
    <xf numFmtId="164" fontId="8" fillId="5" borderId="5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 wrapText="1"/>
    </xf>
    <xf numFmtId="49" fontId="9" fillId="6" borderId="5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164" fontId="8" fillId="7" borderId="5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/>
    </xf>
    <xf numFmtId="49" fontId="9" fillId="8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/>
    <xf numFmtId="4" fontId="8" fillId="7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ont="1" applyAlignment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0</xdr:row>
      <xdr:rowOff>-9525</xdr:rowOff>
    </xdr:from>
    <xdr:ext cx="2895600" cy="38100"/>
    <xdr:sp macro="" textlink="">
      <xdr:nvSpPr>
        <xdr:cNvPr id="3" name="Shape 3"/>
        <xdr:cNvSpPr txBox="1"/>
      </xdr:nvSpPr>
      <xdr:spPr>
        <a:xfrm>
          <a:off x="3898200" y="3780000"/>
          <a:ext cx="2895600" cy="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Calibri"/>
            <a:buNone/>
          </a:pPr>
          <a:endParaRPr sz="1400" b="1" i="0" u="none" strike="noStrike" cap="non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4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56" customWidth="1"/>
    <col min="2" max="2" width="11.42578125" customWidth="1"/>
    <col min="3" max="3" width="9.42578125" customWidth="1"/>
    <col min="4" max="4" width="11.42578125" customWidth="1"/>
    <col min="5" max="5" width="10.140625" customWidth="1"/>
    <col min="6" max="6" width="12.5703125" customWidth="1"/>
    <col min="7" max="7" width="11.42578125" customWidth="1"/>
    <col min="8" max="9" width="12.5703125" customWidth="1"/>
    <col min="10" max="28" width="8.85546875" customWidth="1"/>
  </cols>
  <sheetData>
    <row r="1" spans="1:28" ht="22.5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customHeight="1">
      <c r="A2" s="8"/>
      <c r="B2" s="9" t="s">
        <v>22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10" t="s">
        <v>30</v>
      </c>
      <c r="B3" s="10">
        <v>26000</v>
      </c>
      <c r="C3" s="10">
        <v>26000</v>
      </c>
      <c r="D3" s="10">
        <v>26000</v>
      </c>
      <c r="E3" s="10">
        <v>26000</v>
      </c>
      <c r="F3" s="10">
        <v>30000</v>
      </c>
      <c r="G3" s="10">
        <v>30000</v>
      </c>
      <c r="H3" s="10">
        <v>30000</v>
      </c>
      <c r="I3" s="10" t="s">
        <v>31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6.5" customHeight="1">
      <c r="A4" s="10" t="s">
        <v>32</v>
      </c>
      <c r="B4" s="10">
        <v>4600</v>
      </c>
      <c r="C4" s="10">
        <v>4600</v>
      </c>
      <c r="D4" s="10">
        <v>4600</v>
      </c>
      <c r="E4" s="10">
        <v>26000</v>
      </c>
      <c r="F4" s="10">
        <v>26000</v>
      </c>
      <c r="G4" s="10">
        <v>26000</v>
      </c>
      <c r="H4" s="10">
        <v>26000</v>
      </c>
      <c r="I4" s="10" t="s">
        <v>31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5" customHeight="1">
      <c r="A5" s="10" t="s">
        <v>33</v>
      </c>
      <c r="B5" s="10">
        <f t="shared" ref="B5:I5" si="0">B31*0.1</f>
        <v>25830.75</v>
      </c>
      <c r="C5" s="10">
        <f t="shared" si="0"/>
        <v>29108.75</v>
      </c>
      <c r="D5" s="10">
        <f t="shared" si="0"/>
        <v>31597.5</v>
      </c>
      <c r="E5" s="10">
        <f t="shared" si="0"/>
        <v>36327.5</v>
      </c>
      <c r="F5" s="10">
        <f t="shared" si="0"/>
        <v>38816.25</v>
      </c>
      <c r="G5" s="10">
        <f t="shared" si="0"/>
        <v>41305</v>
      </c>
      <c r="H5" s="10">
        <f t="shared" si="0"/>
        <v>43560</v>
      </c>
      <c r="I5" s="10">
        <f t="shared" si="0"/>
        <v>45416.25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6.5" customHeight="1">
      <c r="A6" s="13" t="s">
        <v>35</v>
      </c>
      <c r="B6" s="13">
        <f t="shared" ref="B6:D6" si="1">B3+B5*0.8</f>
        <v>46664.600000000006</v>
      </c>
      <c r="C6" s="13">
        <f t="shared" si="1"/>
        <v>49287</v>
      </c>
      <c r="D6" s="13">
        <f t="shared" si="1"/>
        <v>51278</v>
      </c>
      <c r="E6" s="13">
        <f t="shared" ref="E6:I6" si="2">E3+E5/2</f>
        <v>44163.75</v>
      </c>
      <c r="F6" s="13">
        <f t="shared" si="2"/>
        <v>49408.125</v>
      </c>
      <c r="G6" s="13">
        <f t="shared" si="2"/>
        <v>50652.5</v>
      </c>
      <c r="H6" s="13">
        <f t="shared" si="2"/>
        <v>51780</v>
      </c>
      <c r="I6" s="13">
        <f t="shared" si="2"/>
        <v>52708.125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6.5" customHeight="1">
      <c r="A7" s="13" t="s">
        <v>37</v>
      </c>
      <c r="B7" s="13">
        <f t="shared" ref="B7:D7" si="3">B4+B5*0.2</f>
        <v>9766.1500000000015</v>
      </c>
      <c r="C7" s="13">
        <f t="shared" si="3"/>
        <v>10421.75</v>
      </c>
      <c r="D7" s="13">
        <f t="shared" si="3"/>
        <v>10919.5</v>
      </c>
      <c r="E7" s="13">
        <f t="shared" ref="E7:I7" si="4">E4+E5/2</f>
        <v>44163.75</v>
      </c>
      <c r="F7" s="13">
        <f t="shared" si="4"/>
        <v>45408.125</v>
      </c>
      <c r="G7" s="13">
        <f t="shared" si="4"/>
        <v>46652.5</v>
      </c>
      <c r="H7" s="13">
        <f t="shared" si="4"/>
        <v>47780</v>
      </c>
      <c r="I7" s="13">
        <f t="shared" si="4"/>
        <v>52708.125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6.5">
      <c r="A8" s="10" t="s">
        <v>38</v>
      </c>
      <c r="B8" s="10">
        <v>150000</v>
      </c>
      <c r="C8" s="10">
        <v>150000</v>
      </c>
      <c r="D8" s="10">
        <v>150000</v>
      </c>
      <c r="E8" s="10">
        <v>150000</v>
      </c>
      <c r="F8" s="10">
        <v>150000</v>
      </c>
      <c r="G8" s="10">
        <v>150000</v>
      </c>
      <c r="H8" s="10">
        <v>150000</v>
      </c>
      <c r="I8" s="10">
        <v>150000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6.5">
      <c r="A9" s="10" t="s">
        <v>39</v>
      </c>
      <c r="B9" s="10">
        <v>500</v>
      </c>
      <c r="C9" s="10">
        <v>500</v>
      </c>
      <c r="D9" s="10">
        <v>500</v>
      </c>
      <c r="E9" s="10">
        <v>500</v>
      </c>
      <c r="F9" s="10">
        <v>500</v>
      </c>
      <c r="G9" s="10">
        <v>500</v>
      </c>
      <c r="H9" s="10">
        <v>500</v>
      </c>
      <c r="I9" s="10" t="s">
        <v>40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75" customHeight="1">
      <c r="A10" s="10" t="s">
        <v>41</v>
      </c>
      <c r="B10" s="10">
        <f t="shared" ref="B10:I10" si="5">B27*0.013</f>
        <v>2250.625</v>
      </c>
      <c r="C10" s="10">
        <f t="shared" si="5"/>
        <v>2518.75</v>
      </c>
      <c r="D10" s="10">
        <f t="shared" si="5"/>
        <v>2721.875</v>
      </c>
      <c r="E10" s="10">
        <f t="shared" si="5"/>
        <v>3087.5</v>
      </c>
      <c r="F10" s="10">
        <f t="shared" si="5"/>
        <v>3290.625</v>
      </c>
      <c r="G10" s="10">
        <f t="shared" si="5"/>
        <v>3493.75</v>
      </c>
      <c r="H10" s="10">
        <f t="shared" si="5"/>
        <v>3664.375</v>
      </c>
      <c r="I10" s="10">
        <f t="shared" si="5"/>
        <v>3810.625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5.75" customHeight="1">
      <c r="A11" s="10" t="s">
        <v>42</v>
      </c>
      <c r="B11" s="10">
        <v>3500</v>
      </c>
      <c r="C11" s="10">
        <v>3500</v>
      </c>
      <c r="D11" s="10">
        <v>3500</v>
      </c>
      <c r="E11" s="10">
        <v>3500</v>
      </c>
      <c r="F11" s="10">
        <v>3500</v>
      </c>
      <c r="G11" s="10">
        <v>3500</v>
      </c>
      <c r="H11" s="10">
        <v>3500</v>
      </c>
      <c r="I11" s="10" t="s">
        <v>43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5.75" customHeight="1">
      <c r="A12" s="10" t="s">
        <v>44</v>
      </c>
      <c r="B12" s="10">
        <v>1500</v>
      </c>
      <c r="C12" s="10">
        <v>1500</v>
      </c>
      <c r="D12" s="10">
        <v>1500</v>
      </c>
      <c r="E12" s="10">
        <v>1500</v>
      </c>
      <c r="F12" s="10">
        <v>1500</v>
      </c>
      <c r="G12" s="10">
        <v>1500</v>
      </c>
      <c r="H12" s="10">
        <v>1500</v>
      </c>
      <c r="I12" s="10">
        <v>1500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5.75" customHeight="1">
      <c r="A13" s="10" t="s">
        <v>45</v>
      </c>
      <c r="B13" s="10">
        <v>2000</v>
      </c>
      <c r="C13" s="10">
        <v>2000</v>
      </c>
      <c r="D13" s="10">
        <v>2000</v>
      </c>
      <c r="E13" s="10">
        <v>2000</v>
      </c>
      <c r="F13" s="10">
        <v>2000</v>
      </c>
      <c r="G13" s="10">
        <v>2000</v>
      </c>
      <c r="H13" s="10">
        <v>2000</v>
      </c>
      <c r="I13" s="10">
        <v>2000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5.75" customHeight="1">
      <c r="A14" s="10" t="s">
        <v>46</v>
      </c>
      <c r="B14" s="10">
        <v>2000</v>
      </c>
      <c r="C14" s="10">
        <v>2000</v>
      </c>
      <c r="D14" s="10">
        <v>2000</v>
      </c>
      <c r="E14" s="10">
        <v>2000</v>
      </c>
      <c r="F14" s="10">
        <v>2000</v>
      </c>
      <c r="G14" s="10">
        <v>2000</v>
      </c>
      <c r="H14" s="10">
        <v>2000</v>
      </c>
      <c r="I14" s="10">
        <v>2000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15.75" customHeight="1">
      <c r="A15" s="10" t="s">
        <v>47</v>
      </c>
      <c r="B15" s="10">
        <v>1500</v>
      </c>
      <c r="C15" s="10">
        <v>1500</v>
      </c>
      <c r="D15" s="10">
        <v>1500</v>
      </c>
      <c r="E15" s="10">
        <v>1500</v>
      </c>
      <c r="F15" s="10">
        <v>1500</v>
      </c>
      <c r="G15" s="10">
        <v>1500</v>
      </c>
      <c r="H15" s="10">
        <v>1500</v>
      </c>
      <c r="I15" s="10">
        <v>1500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5.75" customHeight="1">
      <c r="A16" s="10" t="s">
        <v>48</v>
      </c>
      <c r="B16" s="10">
        <v>3000</v>
      </c>
      <c r="C16" s="10">
        <v>3000</v>
      </c>
      <c r="D16" s="10">
        <v>3000</v>
      </c>
      <c r="E16" s="10">
        <v>3000</v>
      </c>
      <c r="F16" s="10">
        <v>3000</v>
      </c>
      <c r="G16" s="10">
        <v>3000</v>
      </c>
      <c r="H16" s="10">
        <v>3000</v>
      </c>
      <c r="I16" s="10">
        <v>3000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5.75" customHeight="1">
      <c r="A17" s="10" t="s">
        <v>49</v>
      </c>
      <c r="B17" s="10">
        <f t="shared" ref="B17:I17" si="6">B30*5%</f>
        <v>17312.5</v>
      </c>
      <c r="C17" s="10">
        <f t="shared" si="6"/>
        <v>19375</v>
      </c>
      <c r="D17" s="10">
        <f t="shared" si="6"/>
        <v>20937.5</v>
      </c>
      <c r="E17" s="10">
        <f t="shared" si="6"/>
        <v>23750</v>
      </c>
      <c r="F17" s="10">
        <f t="shared" si="6"/>
        <v>25312.5</v>
      </c>
      <c r="G17" s="10">
        <f t="shared" si="6"/>
        <v>26875</v>
      </c>
      <c r="H17" s="10">
        <f t="shared" si="6"/>
        <v>28187.5</v>
      </c>
      <c r="I17" s="10">
        <f t="shared" si="6"/>
        <v>29312.5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.75" customHeight="1">
      <c r="A18" s="10" t="s">
        <v>50</v>
      </c>
      <c r="B18" s="10">
        <v>1500</v>
      </c>
      <c r="C18" s="10">
        <v>1500</v>
      </c>
      <c r="D18" s="10">
        <v>1500</v>
      </c>
      <c r="E18" s="10">
        <v>1500</v>
      </c>
      <c r="F18" s="10">
        <v>1500</v>
      </c>
      <c r="G18" s="10">
        <v>1500</v>
      </c>
      <c r="H18" s="10">
        <v>1500</v>
      </c>
      <c r="I18" s="10">
        <v>1500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.75" customHeight="1">
      <c r="A19" s="10" t="s">
        <v>51</v>
      </c>
      <c r="B19" s="10" t="s">
        <v>52</v>
      </c>
      <c r="C19" s="10" t="s">
        <v>53</v>
      </c>
      <c r="D19" s="10" t="s">
        <v>54</v>
      </c>
      <c r="E19" s="10" t="s">
        <v>55</v>
      </c>
      <c r="F19" s="10" t="s">
        <v>56</v>
      </c>
      <c r="G19" s="10" t="s">
        <v>57</v>
      </c>
      <c r="H19" s="10" t="s">
        <v>58</v>
      </c>
      <c r="I19" s="10" t="s">
        <v>59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.75" customHeight="1">
      <c r="A20" s="10" t="s">
        <v>60</v>
      </c>
      <c r="B20" s="10" t="s">
        <v>61</v>
      </c>
      <c r="C20" s="10" t="s">
        <v>62</v>
      </c>
      <c r="D20" s="10" t="s">
        <v>63</v>
      </c>
      <c r="E20" s="10" t="s">
        <v>62</v>
      </c>
      <c r="F20" s="10" t="s">
        <v>63</v>
      </c>
      <c r="G20" s="10" t="s">
        <v>64</v>
      </c>
      <c r="H20" s="10" t="s">
        <v>63</v>
      </c>
      <c r="I20" s="10" t="s">
        <v>63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.75" customHeight="1">
      <c r="A21" s="10" t="s">
        <v>65</v>
      </c>
      <c r="B21" s="10">
        <v>2500</v>
      </c>
      <c r="C21" s="10">
        <v>2500</v>
      </c>
      <c r="D21" s="10">
        <v>2500</v>
      </c>
      <c r="E21" s="10">
        <v>2500</v>
      </c>
      <c r="F21" s="10">
        <v>2500</v>
      </c>
      <c r="G21" s="10">
        <v>2500</v>
      </c>
      <c r="H21" s="10">
        <v>2500</v>
      </c>
      <c r="I21" s="10">
        <v>2500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.75" customHeight="1">
      <c r="A22" s="10" t="s">
        <v>66</v>
      </c>
      <c r="B22" s="10" t="s">
        <v>67</v>
      </c>
      <c r="C22" s="10" t="s">
        <v>67</v>
      </c>
      <c r="D22" s="10" t="s">
        <v>67</v>
      </c>
      <c r="E22" s="10" t="s">
        <v>67</v>
      </c>
      <c r="F22" s="10" t="s">
        <v>67</v>
      </c>
      <c r="G22" s="10" t="s">
        <v>67</v>
      </c>
      <c r="H22" s="10" t="s">
        <v>67</v>
      </c>
      <c r="I22" s="10" t="s">
        <v>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.75" customHeight="1">
      <c r="A23" s="10" t="s">
        <v>68</v>
      </c>
      <c r="B23" s="10">
        <f t="shared" ref="B23:I23" si="7">B21*B25</f>
        <v>2062.5</v>
      </c>
      <c r="C23" s="10">
        <f t="shared" si="7"/>
        <v>2062.5</v>
      </c>
      <c r="D23" s="10">
        <f t="shared" si="7"/>
        <v>2062.5</v>
      </c>
      <c r="E23" s="10">
        <f t="shared" si="7"/>
        <v>2062.5</v>
      </c>
      <c r="F23" s="10">
        <f t="shared" si="7"/>
        <v>2062.5</v>
      </c>
      <c r="G23" s="10">
        <f t="shared" si="7"/>
        <v>2062.5</v>
      </c>
      <c r="H23" s="10">
        <f t="shared" si="7"/>
        <v>2062.5</v>
      </c>
      <c r="I23" s="10">
        <f t="shared" si="7"/>
        <v>2062.5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.75" customHeight="1">
      <c r="A24" s="10" t="s">
        <v>69</v>
      </c>
      <c r="B24" s="10">
        <f t="shared" ref="B24:I24" si="8">B22*B26</f>
        <v>852.50000000000011</v>
      </c>
      <c r="C24" s="10">
        <f t="shared" si="8"/>
        <v>852.50000000000011</v>
      </c>
      <c r="D24" s="10">
        <f t="shared" si="8"/>
        <v>852.50000000000011</v>
      </c>
      <c r="E24" s="10">
        <f t="shared" si="8"/>
        <v>852.50000000000011</v>
      </c>
      <c r="F24" s="10">
        <f t="shared" si="8"/>
        <v>852.50000000000011</v>
      </c>
      <c r="G24" s="10">
        <f t="shared" si="8"/>
        <v>852.50000000000011</v>
      </c>
      <c r="H24" s="10">
        <f t="shared" si="8"/>
        <v>852.50000000000011</v>
      </c>
      <c r="I24" s="10">
        <f t="shared" si="8"/>
        <v>852.50000000000011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 customHeight="1">
      <c r="A25" s="10" t="s">
        <v>70</v>
      </c>
      <c r="B25" s="10">
        <v>0.82499999999999996</v>
      </c>
      <c r="C25" s="10">
        <v>0.82499999999999996</v>
      </c>
      <c r="D25" s="10">
        <v>0.82499999999999996</v>
      </c>
      <c r="E25" s="10">
        <v>0.82499999999999996</v>
      </c>
      <c r="F25" s="10">
        <v>0.82499999999999996</v>
      </c>
      <c r="G25" s="10">
        <v>0.82499999999999996</v>
      </c>
      <c r="H25" s="10">
        <v>0.82499999999999996</v>
      </c>
      <c r="I25" s="10">
        <v>0.82499999999999996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 customHeight="1">
      <c r="A26" s="10" t="s">
        <v>71</v>
      </c>
      <c r="B26" s="10">
        <v>0.68200000000000005</v>
      </c>
      <c r="C26" s="10">
        <v>0.68200000000000005</v>
      </c>
      <c r="D26" s="10">
        <v>0.68200000000000005</v>
      </c>
      <c r="E26" s="10">
        <v>0.68200000000000005</v>
      </c>
      <c r="F26" s="10">
        <v>0.68200000000000005</v>
      </c>
      <c r="G26" s="10">
        <v>0.68200000000000005</v>
      </c>
      <c r="H26" s="10">
        <v>0.68200000000000005</v>
      </c>
      <c r="I26" s="10">
        <v>0.68200000000000005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.75" customHeight="1">
      <c r="A27" s="10" t="s">
        <v>72</v>
      </c>
      <c r="B27" s="10">
        <f t="shared" ref="B27:I27" si="9">B30*0.5</f>
        <v>173125</v>
      </c>
      <c r="C27" s="10">
        <f t="shared" si="9"/>
        <v>193750</v>
      </c>
      <c r="D27" s="10">
        <f t="shared" si="9"/>
        <v>209375</v>
      </c>
      <c r="E27" s="10">
        <f t="shared" si="9"/>
        <v>237500</v>
      </c>
      <c r="F27" s="10">
        <f t="shared" si="9"/>
        <v>253125</v>
      </c>
      <c r="G27" s="10">
        <f t="shared" si="9"/>
        <v>268750</v>
      </c>
      <c r="H27" s="10">
        <f t="shared" si="9"/>
        <v>281875</v>
      </c>
      <c r="I27" s="10">
        <f t="shared" si="9"/>
        <v>293125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>
      <c r="A28" s="10" t="s">
        <v>73</v>
      </c>
      <c r="B28" s="10">
        <f t="shared" ref="B28:I28" si="10">B23*B19</f>
        <v>127875</v>
      </c>
      <c r="C28" s="10">
        <f t="shared" si="10"/>
        <v>154687.5</v>
      </c>
      <c r="D28" s="10">
        <f t="shared" si="10"/>
        <v>175312.5</v>
      </c>
      <c r="E28" s="10">
        <f t="shared" si="10"/>
        <v>226875</v>
      </c>
      <c r="F28" s="10">
        <f t="shared" si="10"/>
        <v>247500</v>
      </c>
      <c r="G28" s="10">
        <f t="shared" si="10"/>
        <v>268125</v>
      </c>
      <c r="H28" s="10">
        <f t="shared" si="10"/>
        <v>294937.5</v>
      </c>
      <c r="I28" s="10">
        <f t="shared" si="10"/>
        <v>313500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 customHeight="1">
      <c r="A29" s="10" t="s">
        <v>74</v>
      </c>
      <c r="B29" s="10">
        <f t="shared" ref="B29:I29" si="11">B24*B20</f>
        <v>130432.50000000001</v>
      </c>
      <c r="C29" s="10">
        <f t="shared" si="11"/>
        <v>136400.00000000003</v>
      </c>
      <c r="D29" s="10">
        <f t="shared" si="11"/>
        <v>140662.50000000003</v>
      </c>
      <c r="E29" s="10">
        <f t="shared" si="11"/>
        <v>136400.00000000003</v>
      </c>
      <c r="F29" s="10">
        <f t="shared" si="11"/>
        <v>140662.50000000003</v>
      </c>
      <c r="G29" s="10">
        <f t="shared" si="11"/>
        <v>144925.00000000003</v>
      </c>
      <c r="H29" s="10">
        <f t="shared" si="11"/>
        <v>140662.50000000003</v>
      </c>
      <c r="I29" s="10">
        <f t="shared" si="11"/>
        <v>140662.50000000003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customHeight="1">
      <c r="A30" s="16" t="s">
        <v>75</v>
      </c>
      <c r="B30" s="16">
        <f t="shared" ref="B30:I30" si="12">B21*B19+B22*B20</f>
        <v>346250</v>
      </c>
      <c r="C30" s="16">
        <f t="shared" si="12"/>
        <v>387500</v>
      </c>
      <c r="D30" s="16">
        <f t="shared" si="12"/>
        <v>418750</v>
      </c>
      <c r="E30" s="16">
        <f t="shared" si="12"/>
        <v>475000</v>
      </c>
      <c r="F30" s="16">
        <f t="shared" si="12"/>
        <v>506250</v>
      </c>
      <c r="G30" s="16">
        <f t="shared" si="12"/>
        <v>537500</v>
      </c>
      <c r="H30" s="16">
        <f t="shared" si="12"/>
        <v>563750</v>
      </c>
      <c r="I30" s="16">
        <f t="shared" si="12"/>
        <v>586250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 customHeight="1">
      <c r="A31" s="17" t="s">
        <v>76</v>
      </c>
      <c r="B31" s="17">
        <f t="shared" ref="B31:I31" si="13">B28+B29</f>
        <v>258307.5</v>
      </c>
      <c r="C31" s="17">
        <f t="shared" si="13"/>
        <v>291087.5</v>
      </c>
      <c r="D31" s="17">
        <f t="shared" si="13"/>
        <v>315975</v>
      </c>
      <c r="E31" s="17">
        <f t="shared" si="13"/>
        <v>363275</v>
      </c>
      <c r="F31" s="17">
        <f t="shared" si="13"/>
        <v>388162.5</v>
      </c>
      <c r="G31" s="17">
        <f t="shared" si="13"/>
        <v>413050</v>
      </c>
      <c r="H31" s="17">
        <f t="shared" si="13"/>
        <v>435600</v>
      </c>
      <c r="I31" s="17">
        <f t="shared" si="13"/>
        <v>454162.5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 customHeight="1">
      <c r="A32" s="18" t="s">
        <v>77</v>
      </c>
      <c r="B32" s="18">
        <f t="shared" ref="B32:I32" si="14">B31-B3-B4-B5-B8-B9-B10-B11-B12-B13-B14-B15-B16-B17-B18</f>
        <v>16813.625</v>
      </c>
      <c r="C32" s="18">
        <f t="shared" si="14"/>
        <v>43985</v>
      </c>
      <c r="D32" s="18">
        <f t="shared" si="14"/>
        <v>64618.125</v>
      </c>
      <c r="E32" s="18">
        <f t="shared" si="14"/>
        <v>82610</v>
      </c>
      <c r="F32" s="18">
        <f t="shared" si="14"/>
        <v>99243.125</v>
      </c>
      <c r="G32" s="18">
        <f t="shared" si="14"/>
        <v>119876.25</v>
      </c>
      <c r="H32" s="18">
        <f t="shared" si="14"/>
        <v>138688.125</v>
      </c>
      <c r="I32" s="18">
        <f t="shared" si="14"/>
        <v>150123.125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customHeight="1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customHeight="1"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 customHeight="1"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 customHeight="1"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21" customHeight="1"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 customHeight="1"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.75" customHeight="1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.75" customHeight="1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.75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 customHeight="1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 customHeight="1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.75" customHeight="1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 customHeight="1">
      <c r="A47" s="19"/>
      <c r="B47" s="20"/>
      <c r="C47" s="20"/>
      <c r="D47" s="20"/>
      <c r="E47" s="20"/>
      <c r="F47" s="20"/>
      <c r="G47" s="20"/>
      <c r="H47" s="2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 customHeight="1">
      <c r="A48" s="21"/>
      <c r="B48" s="22"/>
      <c r="C48" s="22"/>
      <c r="D48" s="22"/>
      <c r="E48" s="22"/>
      <c r="F48" s="22"/>
      <c r="G48" s="22"/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.75" customHeight="1">
      <c r="A49" s="21"/>
      <c r="B49" s="22"/>
      <c r="C49" s="22"/>
      <c r="D49" s="22"/>
      <c r="E49" s="22"/>
      <c r="F49" s="22"/>
      <c r="G49" s="22"/>
      <c r="H49" s="2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 customHeight="1">
      <c r="A50" s="19"/>
      <c r="B50" s="23"/>
      <c r="C50" s="23"/>
      <c r="D50" s="23"/>
      <c r="E50" s="23"/>
      <c r="F50" s="23"/>
      <c r="G50" s="23"/>
      <c r="H50" s="2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.75" customHeight="1">
      <c r="A51" s="24"/>
      <c r="B51" s="25"/>
      <c r="C51" s="25"/>
      <c r="D51" s="25"/>
      <c r="E51" s="25"/>
      <c r="F51" s="25"/>
      <c r="G51" s="25"/>
      <c r="H51" s="2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 customHeight="1">
      <c r="A52" s="21"/>
      <c r="B52" s="22"/>
      <c r="C52" s="22"/>
      <c r="D52" s="22"/>
      <c r="E52" s="22"/>
      <c r="F52" s="22"/>
      <c r="G52" s="22"/>
      <c r="H52" s="2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.75" customHeight="1">
      <c r="A53" s="19"/>
      <c r="B53" s="23"/>
      <c r="C53" s="23"/>
      <c r="D53" s="23"/>
      <c r="E53" s="23"/>
      <c r="F53" s="23"/>
      <c r="G53" s="23"/>
      <c r="H53" s="2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 customHeight="1">
      <c r="A54" s="24"/>
      <c r="B54" s="25"/>
      <c r="C54" s="25"/>
      <c r="D54" s="25"/>
      <c r="E54" s="25"/>
      <c r="F54" s="25"/>
      <c r="G54" s="25"/>
      <c r="H54" s="2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 customHeight="1">
      <c r="A55" s="24"/>
      <c r="B55" s="25"/>
      <c r="C55" s="25"/>
      <c r="D55" s="25"/>
      <c r="E55" s="25"/>
      <c r="F55" s="25"/>
      <c r="G55" s="25"/>
      <c r="H55" s="2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4.2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4.2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4.25" customHeight="1"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4.25" customHeight="1"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</sheetData>
  <mergeCells count="1">
    <mergeCell ref="A1:I1"/>
  </mergeCells>
  <pageMargins left="0.31496062992125984" right="0.11811023622047245" top="0.15748031496062992" bottom="0.15748031496062992" header="0" footer="0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2"/>
  <sheetViews>
    <sheetView workbookViewId="0">
      <pane ySplit="2" topLeftCell="A8" activePane="bottomLeft" state="frozen"/>
      <selection pane="bottomLeft" activeCell="F6" sqref="F6"/>
    </sheetView>
  </sheetViews>
  <sheetFormatPr defaultColWidth="14.42578125" defaultRowHeight="15" customHeight="1"/>
  <cols>
    <col min="1" max="1" width="42.42578125" customWidth="1"/>
    <col min="2" max="2" width="17.5703125" customWidth="1"/>
  </cols>
  <sheetData>
    <row r="1" spans="1:2" ht="30" customHeight="1">
      <c r="A1" s="29" t="s">
        <v>0</v>
      </c>
      <c r="B1" s="30"/>
    </row>
    <row r="2" spans="1:2" ht="15" customHeight="1">
      <c r="A2" s="1" t="s">
        <v>2</v>
      </c>
      <c r="B2" s="1" t="s">
        <v>3</v>
      </c>
    </row>
    <row r="3" spans="1:2" ht="15.75">
      <c r="A3" s="2" t="s">
        <v>4</v>
      </c>
      <c r="B3" s="3">
        <v>150000</v>
      </c>
    </row>
    <row r="4" spans="1:2" ht="15.75">
      <c r="A4" s="2" t="s">
        <v>5</v>
      </c>
      <c r="B4" s="3">
        <v>150000</v>
      </c>
    </row>
    <row r="5" spans="1:2" ht="15.75">
      <c r="A5" s="4" t="s">
        <v>6</v>
      </c>
      <c r="B5" s="3">
        <v>290000</v>
      </c>
    </row>
    <row r="6" spans="1:2" ht="15.75">
      <c r="A6" s="2" t="s">
        <v>7</v>
      </c>
      <c r="B6" s="3">
        <v>150000</v>
      </c>
    </row>
    <row r="7" spans="1:2" ht="15.75">
      <c r="A7" s="2" t="s">
        <v>8</v>
      </c>
      <c r="B7" s="3">
        <v>150000</v>
      </c>
    </row>
    <row r="8" spans="1:2" ht="15.75">
      <c r="A8" s="2" t="s">
        <v>9</v>
      </c>
      <c r="B8" s="3">
        <v>150000</v>
      </c>
    </row>
    <row r="9" spans="1:2" ht="15" customHeight="1">
      <c r="A9" s="5" t="s">
        <v>10</v>
      </c>
      <c r="B9" s="7" t="s">
        <v>3</v>
      </c>
    </row>
    <row r="10" spans="1:2" ht="31.5">
      <c r="A10" s="2" t="s">
        <v>11</v>
      </c>
      <c r="B10" s="3">
        <v>3800</v>
      </c>
    </row>
    <row r="11" spans="1:2" ht="15.75">
      <c r="A11" s="2" t="s">
        <v>12</v>
      </c>
      <c r="B11" s="3">
        <v>33500</v>
      </c>
    </row>
    <row r="12" spans="1:2" ht="15.75">
      <c r="A12" s="2" t="s">
        <v>13</v>
      </c>
      <c r="B12" s="3">
        <v>3600</v>
      </c>
    </row>
    <row r="13" spans="1:2" ht="15.75">
      <c r="A13" s="2" t="s">
        <v>14</v>
      </c>
      <c r="B13" s="3">
        <v>31000</v>
      </c>
    </row>
    <row r="14" spans="1:2" ht="15.75">
      <c r="A14" s="2" t="s">
        <v>15</v>
      </c>
      <c r="B14" s="3">
        <v>42900</v>
      </c>
    </row>
    <row r="15" spans="1:2" ht="15.75">
      <c r="A15" s="2" t="s">
        <v>16</v>
      </c>
      <c r="B15" s="3">
        <v>5000</v>
      </c>
    </row>
    <row r="16" spans="1:2" ht="15.75">
      <c r="A16" s="2" t="s">
        <v>17</v>
      </c>
      <c r="B16" s="3">
        <v>20500</v>
      </c>
    </row>
    <row r="17" spans="1:2" ht="15.75">
      <c r="A17" s="2" t="s">
        <v>18</v>
      </c>
      <c r="B17" s="3">
        <v>3180</v>
      </c>
    </row>
    <row r="18" spans="1:2" ht="15.75">
      <c r="A18" s="2" t="s">
        <v>19</v>
      </c>
      <c r="B18" s="3">
        <v>3900</v>
      </c>
    </row>
    <row r="19" spans="1:2" ht="15.75">
      <c r="A19" s="2" t="s">
        <v>20</v>
      </c>
      <c r="B19" s="3">
        <v>3900</v>
      </c>
    </row>
    <row r="20" spans="1:2" ht="15.75">
      <c r="A20" s="4" t="s">
        <v>21</v>
      </c>
      <c r="B20" s="11">
        <v>21000</v>
      </c>
    </row>
    <row r="21" spans="1:2" ht="15.75">
      <c r="A21" s="12" t="s">
        <v>34</v>
      </c>
      <c r="B21" s="14">
        <f>SUM(B10:B20)</f>
        <v>172280</v>
      </c>
    </row>
    <row r="22" spans="1:2">
      <c r="A22" s="15" t="s">
        <v>36</v>
      </c>
      <c r="B22" s="26">
        <f>SUM(B3:B8)</f>
        <v>1040000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ФИНПЛАН</vt:lpstr>
      <vt:lpstr>Инвестиции в отрытие (полный)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Moscow</dc:creator>
  <cp:lastModifiedBy>Moscow</cp:lastModifiedBy>
  <dcterms:created xsi:type="dcterms:W3CDTF">2019-07-30T12:34:23Z</dcterms:created>
  <dcterms:modified xsi:type="dcterms:W3CDTF">2019-08-22T16:00:12Z</dcterms:modified>
</cp:coreProperties>
</file>